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30" windowHeight="10430" activeTab="0"/>
  </bookViews>
  <sheets>
    <sheet name="Käyttöohje" sheetId="1" r:id="rId1"/>
    <sheet name="Laskuri" sheetId="2" r:id="rId2"/>
  </sheets>
  <definedNames>
    <definedName name="mvl">'Laskuri'!#REF!</definedName>
    <definedName name="titteli">'Laskuri'!$A$2:$A$34</definedName>
    <definedName name="_xlnm.Print_Area" localSheetId="0">'Käyttöohje'!$B$1:$O$25</definedName>
    <definedName name="vsl">'Laskuri'!#REF!</definedName>
  </definedNames>
  <calcPr fullCalcOnLoad="1"/>
</workbook>
</file>

<file path=xl/sharedStrings.xml><?xml version="1.0" encoding="utf-8"?>
<sst xmlns="http://schemas.openxmlformats.org/spreadsheetml/2006/main" count="159" uniqueCount="138">
  <si>
    <t>Lukio</t>
  </si>
  <si>
    <t>012151 Lehtori ja opinto-ohjaaja(lukio) - Ylempi korkeakoulututkinto ja lukio-opetusta antavan opettajan kelpoisuus taikka aiempi vanhemman lehtorin kelpoisuus (51)</t>
  </si>
  <si>
    <t>012249 Lehtori (peruskoulu) - Ylempi korkeakoulututkinto ja perus-/lukio-opetusta  antavan opettajan kelpoisuus tai aiempi vanhemman lehtorin kelpoisuus (49)</t>
  </si>
  <si>
    <t>012248 Lehtori (peruskoulu) - Perusopetusta antavan opettajan tai aiempi peruskoulun/lukion opettajan kelpoisuus (48)</t>
  </si>
  <si>
    <t>012244 Lehtori (peruskoulu) - Ylempi korkeakoulututkinto (44)</t>
  </si>
  <si>
    <t>012242 Lehtori (peruskoulu) - Alempi korkeakoulututkinto (42)</t>
  </si>
  <si>
    <t>012239 Lehtori (peruskoulu) - Muu kuin edellä mainittu (39)</t>
  </si>
  <si>
    <t>012449 Luokanopettaja - Ylempi korkeakoulututkinto, aineen opettajan kelpoisuus sekä perus-/lukio-opetusta antavan opettajan kelpoisuus (49)</t>
  </si>
  <si>
    <t xml:space="preserve">012448 Luokanopettaja - Aineenopettajan kelpoisuus ja perus/lukio-opetusta antavan opettajan kelpoisuus (48), </t>
  </si>
  <si>
    <t xml:space="preserve">012446 Luokanopettaja - Perus/lukio-opetusta antavan opettajan kelpoisuus (46), </t>
  </si>
  <si>
    <t>012435 Luokanopettaja - Muu kuin edellä mainittu (35)</t>
  </si>
  <si>
    <t>1-kl</t>
  </si>
  <si>
    <t>2-kl</t>
  </si>
  <si>
    <t>ylituntipalkkiokertoimet</t>
  </si>
  <si>
    <t>Paikkakunta kalleusluokka 1</t>
  </si>
  <si>
    <t>Kerroin</t>
  </si>
  <si>
    <t>Opetettavat tunnit lukiossa</t>
  </si>
  <si>
    <t>Opetettavat tunnit peruskoulussa</t>
  </si>
  <si>
    <t>Opetustunnit yhteensä</t>
  </si>
  <si>
    <t>Lukion ylitunnit</t>
  </si>
  <si>
    <t>Pk:n ylitunnit</t>
  </si>
  <si>
    <t>Lukio tunnit</t>
  </si>
  <si>
    <t>pk tunnit</t>
  </si>
  <si>
    <t>yht. tunnit</t>
  </si>
  <si>
    <t>lukio opv</t>
  </si>
  <si>
    <t>pk opv</t>
  </si>
  <si>
    <t>lukio ylit.</t>
  </si>
  <si>
    <t>pk ylit.</t>
  </si>
  <si>
    <t>lukio perustunnit</t>
  </si>
  <si>
    <t>pk perustunnit</t>
  </si>
  <si>
    <t>lukio osa palkasta</t>
  </si>
  <si>
    <t>Lukio osa palkasta</t>
  </si>
  <si>
    <t>Pk osa palkasta</t>
  </si>
  <si>
    <t>Kenen peruspalkka otetaan lukioon</t>
  </si>
  <si>
    <t>Peruspalkka lukioon</t>
  </si>
  <si>
    <t>peruspalkka pk</t>
  </si>
  <si>
    <t>PK</t>
  </si>
  <si>
    <t>Ylituntipalkkiokerroin lukioon</t>
  </si>
  <si>
    <t>pk osa palkasta</t>
  </si>
  <si>
    <t>lukio yhteensä</t>
  </si>
  <si>
    <t>maksetaan</t>
  </si>
  <si>
    <t>Ylit. Hinta</t>
  </si>
  <si>
    <t>Ylit. Hinta pk</t>
  </si>
  <si>
    <t>Lukio yhteensä</t>
  </si>
  <si>
    <t>Pk yhteensä</t>
  </si>
  <si>
    <t>Maksetaan</t>
  </si>
  <si>
    <t>Valitse alasvetovalikosta nimike/tilastokoodi, jonka mukaan lukion osa palkasta määräytyy</t>
  </si>
  <si>
    <t>Valitse paikkakuntakalleusluokka</t>
  </si>
  <si>
    <t>Lukion peruspalkka</t>
  </si>
  <si>
    <t>Peruskoulun peruspalkka</t>
  </si>
  <si>
    <t>Lukion palkka lisineen</t>
  </si>
  <si>
    <t>Peruskoulun palkka lisineen</t>
  </si>
  <si>
    <t>Syötä lukiossa opetettavat tunnit</t>
  </si>
  <si>
    <t>Syötä peruskoulussa opetettavat tunnit</t>
  </si>
  <si>
    <t>Syötä lukion opetusvelvollisuus</t>
  </si>
  <si>
    <t>Syötä peruskoulun opetusvelvollisuus</t>
  </si>
  <si>
    <t>Opettavat tunnit yhteensä</t>
  </si>
  <si>
    <t>Lukion "perustunnit"</t>
  </si>
  <si>
    <t>Peruskoulun "perustunnit"</t>
  </si>
  <si>
    <t>Peruskoulun ylitunnit</t>
  </si>
  <si>
    <t>Ylituntien hinta lukiossa</t>
  </si>
  <si>
    <t>Ylituntien hinta peruskoulussa</t>
  </si>
  <si>
    <t>Peruskoulu yhteensä</t>
  </si>
  <si>
    <t>Maksettava palkka</t>
  </si>
  <si>
    <t>Laskurissa pääset muuttamaan vihreällä pohjalla olevia kenttiä, oranssit kentät päivittyvät lopuksi.</t>
  </si>
  <si>
    <t>1. Valitse alasvetovalikoista nimike/tilastokoodi sekä lukion että peruskoulun osalta</t>
  </si>
  <si>
    <t>2. Valitse paikkakuntakalleusluokka</t>
  </si>
  <si>
    <t>6. Paina lopuksi vihreää "Laske / päivitä kentät" -nappia</t>
  </si>
  <si>
    <t>Saat tyhjennettyä kentät painamalla punaista nappia ja voit aloittaa alusta.</t>
  </si>
  <si>
    <t xml:space="preserve">Laskuri on ohjelmoitu VB (Visual Basic) -ohjelmointikielellä. Tarvitset sen käyttämiseen Microsoft Excel-ohjelman. </t>
  </si>
  <si>
    <t>Laskuri lukiossa ja peruskoulussa opettavan päätoimisen tuntiopettajan palkan laskemiseksi</t>
  </si>
  <si>
    <t>Laskuri löytyy alapalkista viereiseltä välilehdeltä.</t>
  </si>
  <si>
    <t xml:space="preserve">HUOM! Mikäli Käytät desimaalierotinta, käytä sitä,  </t>
  </si>
  <si>
    <t>desimaalierottimeksi (pilkku tai piste).</t>
  </si>
  <si>
    <t xml:space="preserve">joka omassa Excel-ohjelmassasi on asetettu </t>
  </si>
  <si>
    <t>Ohjelmassa täytyy olla asetettu makrojen käyttö sallituksi. Tarvittaessa sen saa asetettua valitsemalla Työkalut -&gt; Makro -&gt; Suojaus -&gt; Normaali.</t>
  </si>
  <si>
    <t>Lukion maksettava peruspalkka</t>
  </si>
  <si>
    <t>Peruskoulun maksettava peruspalkka</t>
  </si>
  <si>
    <t>Lukion taulukkopalkka</t>
  </si>
  <si>
    <t>Peruskoulun taulukkopalkka</t>
  </si>
  <si>
    <t>Käyttöohje päätoimisen tuntiopettajan palkkalaskurille</t>
  </si>
  <si>
    <t>todelliset, jotka näkyy</t>
  </si>
  <si>
    <t>4. Syötä ko. opettajan lukiossa sekä peruskoulussa opettamien tuntien määrät</t>
  </si>
  <si>
    <t>Näin toimit (käy jokainen kohta läpi):</t>
  </si>
  <si>
    <t>kl_lukio_pk</t>
  </si>
  <si>
    <t>kl_steiner</t>
  </si>
  <si>
    <t>Kokemuslisät lukio ja pk</t>
  </si>
  <si>
    <t>Kokemuslisät steiner</t>
  </si>
  <si>
    <t>Valitse alasvetovalikosta lukion ja peruskoulun opettajan kokemuslisien määrä (vuosina)</t>
  </si>
  <si>
    <t>Valitse alasvetovalikosta steinerkoulun opettajan kokemuslisien määrä (vuosina)</t>
  </si>
  <si>
    <t>Valitse alasvetovalikosta nimike/tilastokoodi, jonka mukaan peruskoulun osa palkasta määräytyy</t>
  </si>
  <si>
    <t>Valitse alasvetovalikosta oppilaanohjauksen lehtorin kokemuslisien määrä (vuosina)</t>
  </si>
  <si>
    <t>Kokemuslisät oppilaanohjauksen lehtori</t>
  </si>
  <si>
    <t>kl_opolehtorit</t>
  </si>
  <si>
    <t>HUOM! Jokaisesta alasvetovalikosta on valittava jokin lisien määrä. Mikäli kyseessä ei esimerkiksi ole steinerkoulun opettaja, valitse tällöin vastaavasta alasvetovalikosta lisien määräksi nolla!</t>
  </si>
  <si>
    <t>Huomio lukiokerroin 1.1!</t>
  </si>
  <si>
    <t>3. Valitse alasvetovalikoista kokemuslisien määrät (vuosia)</t>
  </si>
  <si>
    <t>Sivistystyönantajat</t>
  </si>
  <si>
    <t>ylituntien hinta lukio</t>
  </si>
  <si>
    <t>ylituntien hinta pk</t>
  </si>
  <si>
    <t>pk yhteensä</t>
  </si>
  <si>
    <t>Ylituntipalkkiokerroin peruskouluun</t>
  </si>
  <si>
    <t>Kenen peruspalkka otetaan peruskouluun</t>
  </si>
  <si>
    <t xml:space="preserve"> </t>
  </si>
  <si>
    <t>Lukion todelliset perustunnit</t>
  </si>
  <si>
    <t>Lukion laskennalliset perustunnit</t>
  </si>
  <si>
    <t>Pk:n todelliset perustunnit</t>
  </si>
  <si>
    <t>Pk:n laskennalliset perustunnit</t>
  </si>
  <si>
    <t>5. Syötä sekä lukion että peruskoulun vastaavat opetusvelvollisuudet</t>
  </si>
  <si>
    <r>
      <t xml:space="preserve">Mikäli ohjelma ilmoittaa virheestä, kannattaa koko Excel sulkea ja avata laskuri uudelleen. </t>
    </r>
    <r>
      <rPr>
        <b/>
        <sz val="10"/>
        <color indexed="10"/>
        <rFont val="Arial"/>
        <family val="2"/>
      </rPr>
      <t>Ole tarkka desimaalierottimen kanssa!</t>
    </r>
  </si>
  <si>
    <t xml:space="preserve">HUOM! Laskuri soveltuu vain tilanteisiin, joissa opettajalla on </t>
  </si>
  <si>
    <t>yksi opetusvelvollisuus peruskoulussa ja yksi lukiossa sekä</t>
  </si>
  <si>
    <t>ylitunnit korvataan opettajan omalla palkkioperusteella (ei lukioresurssipalkkiolla)</t>
  </si>
  <si>
    <t>012649 Erityisopettaja ja erityisluokanopettaja (lukio) - Ylempi korkeakoulututkinto ja erityisopetusta antavan opettajan kelpoisuus (49)</t>
  </si>
  <si>
    <t>012648 Erityisopettaja ja erityisluokanopettaja (lukio) - Alempi korkeakoulututkinto ja erityisopetusta antavan opettajan kelpoisuus (48)</t>
  </si>
  <si>
    <t>012647 Erityisopettaja ja erityisluokanopettaja (lukio) - Erityisopetusta antavan opettajan kelpoisuus taikka ylempi korkeakoulututkinto ja perus-/lukio-opetusta antavan opettajan kelpoisuus (47)</t>
  </si>
  <si>
    <t>012646 Erityisopettaja ja erityisluokanopettaja (lukio) - Perus-/lukio-opetusta antavan opettajan kelpoisuus (46)</t>
  </si>
  <si>
    <t>012641 Erityisopettaja ja erityisluokanopettaja (lukio) - Muu kuin edellä mainittu (41)</t>
  </si>
  <si>
    <t>012641 Erityisopettaja ja erityisluokanopettaja (lukio) - Jos vaikeimmin kehitysvammaisten opettajalla on soveltuva vähintään opistoasteinen tutkinto (41)</t>
  </si>
  <si>
    <t xml:space="preserve">012644 Erityisopettaja ja erityisluokanopettaja (lukio) - ja jos hänellä on lisäksi 35 opintoviikon erityisopinnot (44), </t>
  </si>
  <si>
    <t xml:space="preserve">012344 Erityisopettaja ja erityisluokanopettaja (peruskoulu) - ja jos hänellä on lisäksi 35 opintoviikon erityisopinnot (44), </t>
  </si>
  <si>
    <t>012349 Erityisopettaja ja erityisluokanopettaja (peruskoulu) - Ylempi korkeakoulututkinto ja erityisopetusta antavan opettajan kelpoisuus (49)</t>
  </si>
  <si>
    <t>012348 Erityisopettaja ja erityisluokanopettaja (peruskoulu) - Alempi korkeakoulututkinto ja erityisopetusta antavan opettajan kelpoisuus (48)</t>
  </si>
  <si>
    <t>012347 Erityisopettaja ja erityisluokanopettaja (peruskoulu) - Erityisopetusta antavan opettajan kelpoisuus taikka ylempi korkeakoulututkinto ja perus-/lukio-opetusta antavan opettajan kelpoisuus (47)</t>
  </si>
  <si>
    <t>012346 Erityisopettaja ja erityisluokanopettaja (peruskoulu) - Perus-/lukio-opetusta antavan opettajan kelpoisuus (46)</t>
  </si>
  <si>
    <t>012341 Erityisopettaja ja erityisluokanopettaja (peruskoulu) - Muu kuin edellä mainittu (41)</t>
  </si>
  <si>
    <t>012341 Erityisopettaja ja erityisluokanopettaja (peruskoulu) - Jos vaikeimmin kehitysvammaisten opettajalla on soveltuva vähintään opistoasteinen tutkinto (41)</t>
  </si>
  <si>
    <t xml:space="preserve">012139 Lehtori ja opinto-ohjaaja (lukio) - Muu kuin edellä mainittu (39) </t>
  </si>
  <si>
    <t>012145 Lehtori ja opinto-ohjaaja (lukio) - Ylempi tai alempi korkeakoulututkinto (45)</t>
  </si>
  <si>
    <t>012150 Lehtori ja opinto-ohjaaja (lukio) - Perusopetusta antavan opettajan tai aiempi lukio-opetusta antavan opettajan kelpoisuus (50)</t>
  </si>
  <si>
    <t>012151 Lehtori ja opinto-ohjaaja (lukio) - Ylempi korkeakoulututkinto ja lukio-opetusta antavan opettajan kelpoisuus taikka aiempi vanhemman lehtorin kelpoisuus (51)</t>
  </si>
  <si>
    <t>015156 Opinto-ohjauksen lehtori (peruskoulu) - kelpoisuus, ylempi korkeakoulututkinto ja perus-/lukio-opetusta antavan opettajan kelpoisuus taikka aiempi vanhemman lehtorin kelpoisuus</t>
  </si>
  <si>
    <t xml:space="preserve">015155 Opinto-ohjauksen lehtori (peruskoulu) - kelpoisuus, perus-/lukio-opetusta antavan opettajan kelpoisuus </t>
  </si>
  <si>
    <t>015143 Opinto-ohjauksen lehtori (peruskoulu) - kelpoisuus, muu kuin edellä mainittu</t>
  </si>
  <si>
    <t>10/2023</t>
  </si>
  <si>
    <t>015256 Opinto-ohjauksen lehtori (lukio) - kelpoisuus, ylempi korkeakoulututkinto ja perus-/lukio-opetusta antavan opettajan kelpoisuus taikka aiempi vanhemman lehtorin kelpoisuus</t>
  </si>
  <si>
    <t xml:space="preserve">015255 Opinto-ohjauksen lehtori (lukio) - kelpoisuus, perus-/lukio-opetusta antavan opettajan kelpoisuus </t>
  </si>
  <si>
    <t>015243 Opinto-ohjauksen lehtori (lukio) - kelpoisuus, muu kuin edellä mainittu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</si>
</sst>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theme="0"/>
        <bgColor theme="0"/>
      </patternFill>
    </fill>
    <fill>
      <patternFill patternType="mediumGray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thick"/>
      <top/>
      <bottom/>
    </border>
    <border>
      <left/>
      <right/>
      <top/>
      <bottom style="medium"/>
    </border>
    <border>
      <left/>
      <right style="thick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6" borderId="0" xfId="0" applyFont="1" applyFill="1" applyAlignment="1">
      <alignment/>
    </xf>
    <xf numFmtId="0" fontId="8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4" fontId="2" fillId="35" borderId="0" xfId="0" applyNumberFormat="1" applyFont="1" applyFill="1" applyBorder="1" applyAlignment="1" quotePrefix="1">
      <alignment/>
    </xf>
    <xf numFmtId="0" fontId="0" fillId="35" borderId="17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0" fontId="4" fillId="35" borderId="17" xfId="0" applyFont="1" applyFill="1" applyBorder="1" applyAlignment="1">
      <alignment wrapText="1"/>
    </xf>
    <xf numFmtId="0" fontId="4" fillId="35" borderId="0" xfId="0" applyFont="1" applyFill="1" applyBorder="1" applyAlignment="1">
      <alignment horizontal="left" wrapText="1"/>
    </xf>
    <xf numFmtId="0" fontId="4" fillId="35" borderId="17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33" borderId="15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37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14" fontId="0" fillId="33" borderId="0" xfId="0" applyNumberFormat="1" applyFont="1" applyFill="1" applyBorder="1" applyAlignment="1" quotePrefix="1">
      <alignment vertical="center"/>
    </xf>
    <xf numFmtId="0" fontId="8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64" fontId="0" fillId="37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0" fontId="0" fillId="31" borderId="0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1" borderId="0" xfId="0" applyFont="1" applyFill="1" applyAlignment="1">
      <alignment/>
    </xf>
    <xf numFmtId="0" fontId="0" fillId="38" borderId="0" xfId="0" applyFont="1" applyFill="1" applyAlignment="1">
      <alignment/>
    </xf>
    <xf numFmtId="2" fontId="0" fillId="31" borderId="0" xfId="0" applyNumberFormat="1" applyFont="1" applyFill="1" applyAlignment="1">
      <alignment/>
    </xf>
    <xf numFmtId="0" fontId="43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2.emf" /><Relationship Id="rId3" Type="http://schemas.openxmlformats.org/officeDocument/2006/relationships/image" Target="../media/image30.emf" /><Relationship Id="rId4" Type="http://schemas.openxmlformats.org/officeDocument/2006/relationships/image" Target="../media/image26.emf" /><Relationship Id="rId5" Type="http://schemas.openxmlformats.org/officeDocument/2006/relationships/image" Target="../media/image27.emf" /><Relationship Id="rId6" Type="http://schemas.openxmlformats.org/officeDocument/2006/relationships/image" Target="../media/image25.emf" /><Relationship Id="rId7" Type="http://schemas.openxmlformats.org/officeDocument/2006/relationships/image" Target="../media/image29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28.emf" /><Relationship Id="rId13" Type="http://schemas.openxmlformats.org/officeDocument/2006/relationships/image" Target="../media/image14.emf" /><Relationship Id="rId14" Type="http://schemas.openxmlformats.org/officeDocument/2006/relationships/image" Target="../media/image21.emf" /><Relationship Id="rId15" Type="http://schemas.openxmlformats.org/officeDocument/2006/relationships/image" Target="../media/image7.emf" /><Relationship Id="rId16" Type="http://schemas.openxmlformats.org/officeDocument/2006/relationships/image" Target="../media/image9.emf" /><Relationship Id="rId17" Type="http://schemas.openxmlformats.org/officeDocument/2006/relationships/image" Target="../media/image8.emf" /><Relationship Id="rId18" Type="http://schemas.openxmlformats.org/officeDocument/2006/relationships/image" Target="../media/image10.emf" /><Relationship Id="rId19" Type="http://schemas.openxmlformats.org/officeDocument/2006/relationships/image" Target="../media/image20.emf" /><Relationship Id="rId20" Type="http://schemas.openxmlformats.org/officeDocument/2006/relationships/image" Target="../media/image11.emf" /><Relationship Id="rId21" Type="http://schemas.openxmlformats.org/officeDocument/2006/relationships/image" Target="../media/image13.emf" /><Relationship Id="rId22" Type="http://schemas.openxmlformats.org/officeDocument/2006/relationships/image" Target="../media/image16.emf" /><Relationship Id="rId23" Type="http://schemas.openxmlformats.org/officeDocument/2006/relationships/image" Target="../media/image3.emf" /><Relationship Id="rId24" Type="http://schemas.openxmlformats.org/officeDocument/2006/relationships/image" Target="../media/image24.emf" /><Relationship Id="rId25" Type="http://schemas.openxmlformats.org/officeDocument/2006/relationships/image" Target="../media/image18.emf" /><Relationship Id="rId26" Type="http://schemas.openxmlformats.org/officeDocument/2006/relationships/image" Target="../media/image17.emf" /><Relationship Id="rId27" Type="http://schemas.openxmlformats.org/officeDocument/2006/relationships/image" Target="../media/image22.emf" /><Relationship Id="rId28" Type="http://schemas.openxmlformats.org/officeDocument/2006/relationships/image" Target="../media/image6.emf" /><Relationship Id="rId29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47625</xdr:rowOff>
    </xdr:from>
    <xdr:to>
      <xdr:col>12</xdr:col>
      <xdr:colOff>0</xdr:colOff>
      <xdr:row>3</xdr:row>
      <xdr:rowOff>66675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47625"/>
          <a:ext cx="1457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38100</xdr:colOff>
      <xdr:row>3</xdr:row>
      <xdr:rowOff>19050</xdr:rowOff>
    </xdr:from>
    <xdr:to>
      <xdr:col>31</xdr:col>
      <xdr:colOff>876300</xdr:colOff>
      <xdr:row>4</xdr:row>
      <xdr:rowOff>114300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38175"/>
          <a:ext cx="8743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9</xdr:row>
      <xdr:rowOff>28575</xdr:rowOff>
    </xdr:from>
    <xdr:to>
      <xdr:col>22</xdr:col>
      <xdr:colOff>561975</xdr:colOff>
      <xdr:row>10</xdr:row>
      <xdr:rowOff>123825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62100"/>
          <a:ext cx="1314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9</xdr:row>
      <xdr:rowOff>28575</xdr:rowOff>
    </xdr:from>
    <xdr:to>
      <xdr:col>25</xdr:col>
      <xdr:colOff>523875</xdr:colOff>
      <xdr:row>10</xdr:row>
      <xdr:rowOff>123825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1562100"/>
          <a:ext cx="1314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12</xdr:row>
      <xdr:rowOff>28575</xdr:rowOff>
    </xdr:from>
    <xdr:to>
      <xdr:col>22</xdr:col>
      <xdr:colOff>142875</xdr:colOff>
      <xdr:row>13</xdr:row>
      <xdr:rowOff>85725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2019300"/>
          <a:ext cx="876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30</xdr:row>
      <xdr:rowOff>9525</xdr:rowOff>
    </xdr:from>
    <xdr:to>
      <xdr:col>22</xdr:col>
      <xdr:colOff>123825</xdr:colOff>
      <xdr:row>31</xdr:row>
      <xdr:rowOff>85725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47434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27</xdr:row>
      <xdr:rowOff>9525</xdr:rowOff>
    </xdr:from>
    <xdr:to>
      <xdr:col>22</xdr:col>
      <xdr:colOff>123825</xdr:colOff>
      <xdr:row>28</xdr:row>
      <xdr:rowOff>85725</xdr:rowOff>
    </xdr:to>
    <xdr:pic>
      <xdr:nvPicPr>
        <xdr:cNvPr id="6" name="Text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42862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21</xdr:row>
      <xdr:rowOff>28575</xdr:rowOff>
    </xdr:from>
    <xdr:to>
      <xdr:col>22</xdr:col>
      <xdr:colOff>123825</xdr:colOff>
      <xdr:row>22</xdr:row>
      <xdr:rowOff>104775</xdr:rowOff>
    </xdr:to>
    <xdr:pic>
      <xdr:nvPicPr>
        <xdr:cNvPr id="7" name="Text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339090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21</xdr:row>
      <xdr:rowOff>19050</xdr:rowOff>
    </xdr:from>
    <xdr:to>
      <xdr:col>26</xdr:col>
      <xdr:colOff>123825</xdr:colOff>
      <xdr:row>22</xdr:row>
      <xdr:rowOff>95250</xdr:rowOff>
    </xdr:to>
    <xdr:pic>
      <xdr:nvPicPr>
        <xdr:cNvPr id="8" name="Text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338137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24</xdr:row>
      <xdr:rowOff>19050</xdr:rowOff>
    </xdr:from>
    <xdr:to>
      <xdr:col>31</xdr:col>
      <xdr:colOff>123825</xdr:colOff>
      <xdr:row>25</xdr:row>
      <xdr:rowOff>95250</xdr:rowOff>
    </xdr:to>
    <xdr:pic>
      <xdr:nvPicPr>
        <xdr:cNvPr id="9" name="Text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43850" y="383857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24</xdr:row>
      <xdr:rowOff>19050</xdr:rowOff>
    </xdr:from>
    <xdr:to>
      <xdr:col>22</xdr:col>
      <xdr:colOff>123825</xdr:colOff>
      <xdr:row>25</xdr:row>
      <xdr:rowOff>95250</xdr:rowOff>
    </xdr:to>
    <xdr:pic>
      <xdr:nvPicPr>
        <xdr:cNvPr id="10" name="TextBox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8675" y="383857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24</xdr:row>
      <xdr:rowOff>19050</xdr:rowOff>
    </xdr:from>
    <xdr:to>
      <xdr:col>26</xdr:col>
      <xdr:colOff>123825</xdr:colOff>
      <xdr:row>25</xdr:row>
      <xdr:rowOff>95250</xdr:rowOff>
    </xdr:to>
    <xdr:pic>
      <xdr:nvPicPr>
        <xdr:cNvPr id="11" name="TextBox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90975" y="383857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36</xdr:row>
      <xdr:rowOff>9525</xdr:rowOff>
    </xdr:from>
    <xdr:to>
      <xdr:col>22</xdr:col>
      <xdr:colOff>123825</xdr:colOff>
      <xdr:row>37</xdr:row>
      <xdr:rowOff>85725</xdr:rowOff>
    </xdr:to>
    <xdr:pic>
      <xdr:nvPicPr>
        <xdr:cNvPr id="12" name="TextBox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8675" y="56578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36</xdr:row>
      <xdr:rowOff>0</xdr:rowOff>
    </xdr:from>
    <xdr:to>
      <xdr:col>26</xdr:col>
      <xdr:colOff>123825</xdr:colOff>
      <xdr:row>37</xdr:row>
      <xdr:rowOff>76200</xdr:rowOff>
    </xdr:to>
    <xdr:pic>
      <xdr:nvPicPr>
        <xdr:cNvPr id="13" name="TextBox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90975" y="564832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33</xdr:row>
      <xdr:rowOff>9525</xdr:rowOff>
    </xdr:from>
    <xdr:to>
      <xdr:col>22</xdr:col>
      <xdr:colOff>123825</xdr:colOff>
      <xdr:row>34</xdr:row>
      <xdr:rowOff>85725</xdr:rowOff>
    </xdr:to>
    <xdr:pic>
      <xdr:nvPicPr>
        <xdr:cNvPr id="14" name="TextBox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8675" y="52006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33</xdr:row>
      <xdr:rowOff>0</xdr:rowOff>
    </xdr:from>
    <xdr:to>
      <xdr:col>26</xdr:col>
      <xdr:colOff>123825</xdr:colOff>
      <xdr:row>34</xdr:row>
      <xdr:rowOff>76200</xdr:rowOff>
    </xdr:to>
    <xdr:pic>
      <xdr:nvPicPr>
        <xdr:cNvPr id="15" name="TextBox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90975" y="519112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39</xdr:row>
      <xdr:rowOff>9525</xdr:rowOff>
    </xdr:from>
    <xdr:to>
      <xdr:col>22</xdr:col>
      <xdr:colOff>123825</xdr:colOff>
      <xdr:row>40</xdr:row>
      <xdr:rowOff>85725</xdr:rowOff>
    </xdr:to>
    <xdr:pic>
      <xdr:nvPicPr>
        <xdr:cNvPr id="16" name="Text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8675" y="61150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6</xdr:row>
      <xdr:rowOff>28575</xdr:rowOff>
    </xdr:from>
    <xdr:to>
      <xdr:col>31</xdr:col>
      <xdr:colOff>885825</xdr:colOff>
      <xdr:row>7</xdr:row>
      <xdr:rowOff>114300</xdr:rowOff>
    </xdr:to>
    <xdr:pic>
      <xdr:nvPicPr>
        <xdr:cNvPr id="17" name="ComboBox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8675" y="1104900"/>
          <a:ext cx="8753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27</xdr:row>
      <xdr:rowOff>0</xdr:rowOff>
    </xdr:from>
    <xdr:to>
      <xdr:col>26</xdr:col>
      <xdr:colOff>123825</xdr:colOff>
      <xdr:row>28</xdr:row>
      <xdr:rowOff>76200</xdr:rowOff>
    </xdr:to>
    <xdr:pic>
      <xdr:nvPicPr>
        <xdr:cNvPr id="18" name="TextBox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90975" y="427672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30</xdr:row>
      <xdr:rowOff>0</xdr:rowOff>
    </xdr:from>
    <xdr:to>
      <xdr:col>26</xdr:col>
      <xdr:colOff>123825</xdr:colOff>
      <xdr:row>31</xdr:row>
      <xdr:rowOff>76200</xdr:rowOff>
    </xdr:to>
    <xdr:pic>
      <xdr:nvPicPr>
        <xdr:cNvPr id="19" name="TextBox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90975" y="473392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39</xdr:row>
      <xdr:rowOff>0</xdr:rowOff>
    </xdr:from>
    <xdr:to>
      <xdr:col>26</xdr:col>
      <xdr:colOff>123825</xdr:colOff>
      <xdr:row>40</xdr:row>
      <xdr:rowOff>76200</xdr:rowOff>
    </xdr:to>
    <xdr:pic>
      <xdr:nvPicPr>
        <xdr:cNvPr id="20" name="TextBox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90975" y="610552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42</xdr:row>
      <xdr:rowOff>9525</xdr:rowOff>
    </xdr:from>
    <xdr:to>
      <xdr:col>22</xdr:col>
      <xdr:colOff>123825</xdr:colOff>
      <xdr:row>43</xdr:row>
      <xdr:rowOff>85725</xdr:rowOff>
    </xdr:to>
    <xdr:pic>
      <xdr:nvPicPr>
        <xdr:cNvPr id="21" name="TextBox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8675" y="65722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42</xdr:row>
      <xdr:rowOff>19050</xdr:rowOff>
    </xdr:from>
    <xdr:to>
      <xdr:col>26</xdr:col>
      <xdr:colOff>123825</xdr:colOff>
      <xdr:row>43</xdr:row>
      <xdr:rowOff>95250</xdr:rowOff>
    </xdr:to>
    <xdr:pic>
      <xdr:nvPicPr>
        <xdr:cNvPr id="22" name="TextBox1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90975" y="658177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45</xdr:row>
      <xdr:rowOff>9525</xdr:rowOff>
    </xdr:from>
    <xdr:to>
      <xdr:col>22</xdr:col>
      <xdr:colOff>123825</xdr:colOff>
      <xdr:row>46</xdr:row>
      <xdr:rowOff>85725</xdr:rowOff>
    </xdr:to>
    <xdr:pic>
      <xdr:nvPicPr>
        <xdr:cNvPr id="23" name="TextBox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28675" y="70294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45</xdr:row>
      <xdr:rowOff>0</xdr:rowOff>
    </xdr:from>
    <xdr:to>
      <xdr:col>26</xdr:col>
      <xdr:colOff>123825</xdr:colOff>
      <xdr:row>46</xdr:row>
      <xdr:rowOff>76200</xdr:rowOff>
    </xdr:to>
    <xdr:pic>
      <xdr:nvPicPr>
        <xdr:cNvPr id="24" name="TextBox1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90975" y="701992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48</xdr:row>
      <xdr:rowOff>9525</xdr:rowOff>
    </xdr:from>
    <xdr:to>
      <xdr:col>22</xdr:col>
      <xdr:colOff>123825</xdr:colOff>
      <xdr:row>49</xdr:row>
      <xdr:rowOff>85725</xdr:rowOff>
    </xdr:to>
    <xdr:pic>
      <xdr:nvPicPr>
        <xdr:cNvPr id="25" name="TextBox2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28675" y="74866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27</xdr:row>
      <xdr:rowOff>95250</xdr:rowOff>
    </xdr:from>
    <xdr:to>
      <xdr:col>31</xdr:col>
      <xdr:colOff>762000</xdr:colOff>
      <xdr:row>29</xdr:row>
      <xdr:rowOff>133350</xdr:rowOff>
    </xdr:to>
    <xdr:pic>
      <xdr:nvPicPr>
        <xdr:cNvPr id="26" name="CommandButton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905750" y="4371975"/>
          <a:ext cx="1552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15</xdr:row>
      <xdr:rowOff>28575</xdr:rowOff>
    </xdr:from>
    <xdr:to>
      <xdr:col>22</xdr:col>
      <xdr:colOff>161925</xdr:colOff>
      <xdr:row>16</xdr:row>
      <xdr:rowOff>85725</xdr:rowOff>
    </xdr:to>
    <xdr:pic>
      <xdr:nvPicPr>
        <xdr:cNvPr id="27" name="ComboBox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47725" y="2476500"/>
          <a:ext cx="895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866775</xdr:colOff>
      <xdr:row>33</xdr:row>
      <xdr:rowOff>0</xdr:rowOff>
    </xdr:to>
    <xdr:pic>
      <xdr:nvPicPr>
        <xdr:cNvPr id="28" name="CommandButton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905750" y="488632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18</xdr:row>
      <xdr:rowOff>28575</xdr:rowOff>
    </xdr:from>
    <xdr:to>
      <xdr:col>22</xdr:col>
      <xdr:colOff>161925</xdr:colOff>
      <xdr:row>19</xdr:row>
      <xdr:rowOff>85725</xdr:rowOff>
    </xdr:to>
    <xdr:pic>
      <xdr:nvPicPr>
        <xdr:cNvPr id="29" name="ComboBox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47725" y="2933700"/>
          <a:ext cx="895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4"/>
  <dimension ref="A1:R32"/>
  <sheetViews>
    <sheetView tabSelected="1" zoomScalePageLayoutView="0" workbookViewId="0" topLeftCell="A1">
      <selection activeCell="M2" sqref="M2"/>
    </sheetView>
  </sheetViews>
  <sheetFormatPr defaultColWidth="0" defaultRowHeight="12.75" zeroHeight="1"/>
  <cols>
    <col min="1" max="1" width="9.57421875" style="18" customWidth="1"/>
    <col min="2" max="7" width="9.140625" style="18" customWidth="1"/>
    <col min="8" max="8" width="12.28125" style="18" customWidth="1"/>
    <col min="9" max="13" width="9.140625" style="18" customWidth="1"/>
    <col min="14" max="14" width="9.57421875" style="18" bestFit="1" customWidth="1"/>
    <col min="15" max="15" width="10.7109375" style="18" customWidth="1"/>
    <col min="16" max="16384" width="0" style="18" hidden="1" customWidth="1"/>
  </cols>
  <sheetData>
    <row r="1" spans="1:15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15.75">
      <c r="A2" s="19" t="s">
        <v>80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2" t="s">
        <v>134</v>
      </c>
      <c r="N2" s="20"/>
      <c r="O2" s="23"/>
    </row>
    <row r="3" spans="1:15" ht="12.75">
      <c r="A3" s="2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3"/>
    </row>
    <row r="4" spans="1:15" ht="12.75">
      <c r="A4" s="24" t="s">
        <v>69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3"/>
    </row>
    <row r="5" spans="1:15" ht="12">
      <c r="A5" s="24" t="s">
        <v>75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3"/>
    </row>
    <row r="6" spans="1:15" ht="12">
      <c r="A6" s="2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3"/>
    </row>
    <row r="7" spans="1:15" ht="12">
      <c r="A7" s="24" t="s">
        <v>64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3"/>
    </row>
    <row r="8" spans="1:15" ht="12">
      <c r="A8" s="2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3"/>
    </row>
    <row r="9" spans="1:15" ht="12.75">
      <c r="A9" s="25" t="s">
        <v>83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3"/>
    </row>
    <row r="10" spans="1:15" ht="12">
      <c r="A10" s="24" t="s">
        <v>65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3"/>
    </row>
    <row r="11" spans="1:15" ht="12">
      <c r="A11" s="24" t="s">
        <v>66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3"/>
    </row>
    <row r="12" spans="1:15" ht="12.75" customHeight="1">
      <c r="A12" s="24" t="s">
        <v>96</v>
      </c>
      <c r="B12" s="20"/>
      <c r="C12" s="20"/>
      <c r="D12" s="20"/>
      <c r="E12" s="20"/>
      <c r="F12" s="20"/>
      <c r="G12" s="26"/>
      <c r="H12" s="26"/>
      <c r="I12" s="26"/>
      <c r="J12" s="26"/>
      <c r="K12" s="26"/>
      <c r="L12" s="26"/>
      <c r="M12" s="26"/>
      <c r="N12" s="26"/>
      <c r="O12" s="23"/>
    </row>
    <row r="13" spans="1:15" ht="12.75">
      <c r="A13" s="24"/>
      <c r="B13" s="77" t="s">
        <v>94</v>
      </c>
      <c r="C13" s="77"/>
      <c r="D13" s="77"/>
      <c r="E13" s="77"/>
      <c r="F13" s="77"/>
      <c r="G13" s="77"/>
      <c r="H13" s="77"/>
      <c r="I13" s="77"/>
      <c r="J13" s="26"/>
      <c r="K13" s="26"/>
      <c r="L13" s="26"/>
      <c r="M13" s="26"/>
      <c r="N13" s="26"/>
      <c r="O13" s="27"/>
    </row>
    <row r="14" spans="1:15" ht="12.75">
      <c r="A14" s="24"/>
      <c r="B14" s="77"/>
      <c r="C14" s="77"/>
      <c r="D14" s="77"/>
      <c r="E14" s="77"/>
      <c r="F14" s="77"/>
      <c r="G14" s="77"/>
      <c r="H14" s="77"/>
      <c r="I14" s="77"/>
      <c r="J14" s="26"/>
      <c r="K14" s="26"/>
      <c r="L14" s="26"/>
      <c r="M14" s="26"/>
      <c r="N14" s="26"/>
      <c r="O14" s="27"/>
    </row>
    <row r="15" spans="1:15" ht="12.75">
      <c r="A15" s="24"/>
      <c r="B15" s="77"/>
      <c r="C15" s="77"/>
      <c r="D15" s="77"/>
      <c r="E15" s="77"/>
      <c r="F15" s="77"/>
      <c r="G15" s="77"/>
      <c r="H15" s="77"/>
      <c r="I15" s="77"/>
      <c r="J15" s="28"/>
      <c r="K15" s="28"/>
      <c r="L15" s="28"/>
      <c r="M15" s="28"/>
      <c r="N15" s="28"/>
      <c r="O15" s="29"/>
    </row>
    <row r="16" spans="1:18" ht="12.75">
      <c r="A16" s="24" t="s">
        <v>82</v>
      </c>
      <c r="B16" s="20"/>
      <c r="C16" s="20"/>
      <c r="D16" s="20"/>
      <c r="E16" s="20"/>
      <c r="F16" s="20"/>
      <c r="G16" s="20"/>
      <c r="H16" s="20"/>
      <c r="I16" s="30" t="s">
        <v>72</v>
      </c>
      <c r="J16" s="30"/>
      <c r="K16" s="30"/>
      <c r="L16" s="30"/>
      <c r="M16" s="30"/>
      <c r="N16" s="30"/>
      <c r="O16" s="31"/>
      <c r="Q16" s="32"/>
      <c r="R16" s="32"/>
    </row>
    <row r="17" spans="1:18" ht="12.75">
      <c r="A17" s="33"/>
      <c r="B17" s="30" t="s">
        <v>95</v>
      </c>
      <c r="C17" s="30"/>
      <c r="D17" s="20"/>
      <c r="E17" s="20"/>
      <c r="F17" s="20"/>
      <c r="G17" s="20"/>
      <c r="H17" s="20"/>
      <c r="I17" s="30" t="s">
        <v>74</v>
      </c>
      <c r="J17" s="30"/>
      <c r="K17" s="30"/>
      <c r="L17" s="30"/>
      <c r="M17" s="30"/>
      <c r="N17" s="30"/>
      <c r="O17" s="31"/>
      <c r="Q17" s="32"/>
      <c r="R17" s="32"/>
    </row>
    <row r="18" spans="1:18" ht="12.75">
      <c r="A18" s="24" t="s">
        <v>108</v>
      </c>
      <c r="B18" s="20"/>
      <c r="C18" s="20"/>
      <c r="D18" s="20"/>
      <c r="E18" s="20"/>
      <c r="F18" s="20"/>
      <c r="G18" s="20"/>
      <c r="H18" s="20"/>
      <c r="I18" s="30" t="s">
        <v>73</v>
      </c>
      <c r="J18" s="30"/>
      <c r="K18" s="20"/>
      <c r="L18" s="20"/>
      <c r="M18" s="20"/>
      <c r="N18" s="30"/>
      <c r="O18" s="31"/>
      <c r="Q18" s="32"/>
      <c r="R18" s="32"/>
    </row>
    <row r="19" spans="1:18" ht="12.75">
      <c r="A19" s="24"/>
      <c r="B19" s="76" t="s">
        <v>110</v>
      </c>
      <c r="C19" s="20"/>
      <c r="D19" s="20"/>
      <c r="E19" s="20"/>
      <c r="F19" s="20"/>
      <c r="G19" s="20"/>
      <c r="H19" s="20"/>
      <c r="I19" s="30"/>
      <c r="J19" s="30"/>
      <c r="K19" s="20"/>
      <c r="L19" s="20"/>
      <c r="M19" s="20"/>
      <c r="N19" s="30"/>
      <c r="O19" s="31"/>
      <c r="Q19" s="32"/>
      <c r="R19" s="32"/>
    </row>
    <row r="20" spans="1:18" ht="12.75">
      <c r="A20" s="24"/>
      <c r="B20" s="76" t="s">
        <v>111</v>
      </c>
      <c r="C20" s="20"/>
      <c r="D20" s="20"/>
      <c r="E20" s="20"/>
      <c r="F20" s="20"/>
      <c r="G20" s="20"/>
      <c r="H20" s="20"/>
      <c r="I20" s="30"/>
      <c r="J20" s="30"/>
      <c r="K20" s="20"/>
      <c r="L20" s="20"/>
      <c r="M20" s="20"/>
      <c r="N20" s="30"/>
      <c r="O20" s="31"/>
      <c r="Q20" s="32"/>
      <c r="R20" s="32"/>
    </row>
    <row r="21" spans="1:15" ht="12.75">
      <c r="A21" s="24"/>
      <c r="B21" s="76" t="s">
        <v>112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3"/>
    </row>
    <row r="22" spans="1:15" ht="12">
      <c r="A22" s="24" t="s">
        <v>67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3"/>
    </row>
    <row r="23" spans="1:15" ht="12">
      <c r="A23" s="2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1:15" ht="12">
      <c r="A24" s="24" t="s">
        <v>68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3"/>
    </row>
    <row r="25" spans="1:15" ht="12">
      <c r="A25" s="2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3"/>
    </row>
    <row r="26" spans="1:15" ht="12.75">
      <c r="A26" s="24" t="s">
        <v>109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3"/>
    </row>
    <row r="27" spans="1:15" ht="12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3"/>
    </row>
    <row r="28" spans="1:15" ht="12.75">
      <c r="A28" s="33" t="s">
        <v>71</v>
      </c>
      <c r="B28" s="30"/>
      <c r="C28" s="30"/>
      <c r="D28" s="30"/>
      <c r="E28" s="30"/>
      <c r="F28" s="20"/>
      <c r="G28" s="20"/>
      <c r="H28" s="20"/>
      <c r="I28" s="20"/>
      <c r="J28" s="20"/>
      <c r="K28" s="20"/>
      <c r="L28" s="20"/>
      <c r="M28" s="20"/>
      <c r="N28" s="20"/>
      <c r="O28" s="23"/>
    </row>
    <row r="29" spans="1:15" ht="12">
      <c r="A29" s="2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3"/>
    </row>
    <row r="30" spans="1:15" ht="12">
      <c r="A30" s="2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3"/>
    </row>
    <row r="31" spans="1:15" ht="12">
      <c r="A31" s="2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3"/>
    </row>
    <row r="32" spans="1:15" ht="1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</sheetData>
  <sheetProtection/>
  <mergeCells count="1">
    <mergeCell ref="B13:I15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M86"/>
  <sheetViews>
    <sheetView zoomScale="90" zoomScaleNormal="90" zoomScalePageLayoutView="0" workbookViewId="0" topLeftCell="U1">
      <selection activeCell="X2" sqref="X2"/>
    </sheetView>
  </sheetViews>
  <sheetFormatPr defaultColWidth="0" defaultRowHeight="0" customHeight="1" zeroHeight="1"/>
  <cols>
    <col min="1" max="1" width="35.140625" style="44" hidden="1" customWidth="1"/>
    <col min="2" max="5" width="28.8515625" style="44" hidden="1" customWidth="1"/>
    <col min="6" max="6" width="11.8515625" style="44" hidden="1" customWidth="1"/>
    <col min="7" max="7" width="3.00390625" style="71" hidden="1" customWidth="1"/>
    <col min="8" max="8" width="11.00390625" style="44" hidden="1" customWidth="1"/>
    <col min="9" max="9" width="3.00390625" style="71" hidden="1" customWidth="1"/>
    <col min="10" max="10" width="11.00390625" style="44" hidden="1" customWidth="1"/>
    <col min="11" max="11" width="3.00390625" style="44" hidden="1" customWidth="1"/>
    <col min="12" max="12" width="12.00390625" style="72" hidden="1" customWidth="1"/>
    <col min="13" max="13" width="21.8515625" style="44" hidden="1" customWidth="1"/>
    <col min="14" max="15" width="11.8515625" style="44" hidden="1" customWidth="1"/>
    <col min="16" max="16" width="27.140625" style="44" hidden="1" customWidth="1"/>
    <col min="17" max="17" width="11.8515625" style="44" hidden="1" customWidth="1"/>
    <col min="18" max="18" width="9.28125" style="44" hidden="1" customWidth="1"/>
    <col min="19" max="19" width="9.57421875" style="44" hidden="1" customWidth="1"/>
    <col min="20" max="20" width="11.8515625" style="44" hidden="1" customWidth="1"/>
    <col min="21" max="31" width="11.8515625" style="44" customWidth="1"/>
    <col min="32" max="32" width="14.00390625" style="44" customWidth="1"/>
    <col min="33" max="35" width="11.8515625" style="44" customWidth="1"/>
    <col min="36" max="36" width="11.8515625" style="7" customWidth="1"/>
    <col min="37" max="39" width="11.8515625" style="8" customWidth="1"/>
    <col min="40" max="40" width="11.8515625" style="9" hidden="1" customWidth="1"/>
    <col min="41" max="16384" width="8.7109375" style="44" hidden="1" customWidth="1"/>
  </cols>
  <sheetData>
    <row r="1" spans="1:39" ht="18" thickBot="1">
      <c r="A1" s="34"/>
      <c r="B1" s="35" t="s">
        <v>11</v>
      </c>
      <c r="C1" s="35" t="s">
        <v>12</v>
      </c>
      <c r="D1" s="78" t="s">
        <v>13</v>
      </c>
      <c r="E1" s="78"/>
      <c r="F1" s="35"/>
      <c r="G1" s="36"/>
      <c r="H1" s="35"/>
      <c r="I1" s="36"/>
      <c r="J1" s="35"/>
      <c r="K1" s="35"/>
      <c r="L1" s="37"/>
      <c r="M1" s="35"/>
      <c r="N1" s="35"/>
      <c r="O1" s="35"/>
      <c r="P1" s="35"/>
      <c r="Q1" s="35"/>
      <c r="R1" s="35"/>
      <c r="S1" s="35"/>
      <c r="T1" s="35"/>
      <c r="U1" s="38"/>
      <c r="V1" s="39" t="s">
        <v>70</v>
      </c>
      <c r="W1" s="40"/>
      <c r="X1" s="40"/>
      <c r="Y1" s="40"/>
      <c r="Z1" s="40"/>
      <c r="AA1" s="40"/>
      <c r="AB1" s="40"/>
      <c r="AC1" s="40"/>
      <c r="AD1" s="40"/>
      <c r="AE1" s="41"/>
      <c r="AF1" s="42"/>
      <c r="AG1" s="38"/>
      <c r="AH1" s="38"/>
      <c r="AI1" s="38"/>
      <c r="AJ1" s="43"/>
      <c r="AK1" s="6"/>
      <c r="AL1" s="6"/>
      <c r="AM1" s="10"/>
    </row>
    <row r="2" spans="1:39" ht="18.75" customHeight="1">
      <c r="A2" s="45" t="s">
        <v>130</v>
      </c>
      <c r="B2" s="46">
        <v>3375.42</v>
      </c>
      <c r="C2" s="46">
        <v>3282.35</v>
      </c>
      <c r="D2" s="47">
        <v>0.836</v>
      </c>
      <c r="E2" s="47">
        <v>0.86</v>
      </c>
      <c r="F2" s="48"/>
      <c r="G2" s="49"/>
      <c r="H2" s="50" t="s">
        <v>84</v>
      </c>
      <c r="I2" s="49"/>
      <c r="J2" s="50" t="s">
        <v>85</v>
      </c>
      <c r="K2" s="48"/>
      <c r="L2" s="51" t="s">
        <v>93</v>
      </c>
      <c r="M2" s="48" t="s">
        <v>0</v>
      </c>
      <c r="N2" s="48"/>
      <c r="O2" s="48"/>
      <c r="P2" s="48" t="s">
        <v>36</v>
      </c>
      <c r="Q2" s="48"/>
      <c r="R2" s="48"/>
      <c r="S2" s="48"/>
      <c r="T2" s="48"/>
      <c r="U2" s="52"/>
      <c r="V2" s="53" t="s">
        <v>97</v>
      </c>
      <c r="W2" s="53"/>
      <c r="X2" s="54" t="s">
        <v>134</v>
      </c>
      <c r="Y2" s="55"/>
      <c r="Z2" s="55"/>
      <c r="AA2" s="55"/>
      <c r="AB2" s="55"/>
      <c r="AC2" s="55"/>
      <c r="AD2" s="55"/>
      <c r="AE2" s="52"/>
      <c r="AF2" s="52"/>
      <c r="AG2" s="48"/>
      <c r="AH2" s="52"/>
      <c r="AI2" s="56"/>
      <c r="AJ2" s="13"/>
      <c r="AK2" s="6"/>
      <c r="AL2" s="6"/>
      <c r="AM2" s="10"/>
    </row>
    <row r="3" spans="1:39" ht="12" customHeight="1">
      <c r="A3" s="45" t="s">
        <v>129</v>
      </c>
      <c r="B3" s="46">
        <v>3245.33</v>
      </c>
      <c r="C3" s="46">
        <v>3156.33</v>
      </c>
      <c r="D3" s="47">
        <v>0.847</v>
      </c>
      <c r="E3" s="47">
        <v>0.871</v>
      </c>
      <c r="F3" s="48"/>
      <c r="G3" s="49">
        <v>0</v>
      </c>
      <c r="H3" s="44">
        <v>1</v>
      </c>
      <c r="I3" s="49">
        <v>0</v>
      </c>
      <c r="J3" s="50">
        <v>1</v>
      </c>
      <c r="K3" s="49">
        <v>0</v>
      </c>
      <c r="L3" s="57">
        <v>1</v>
      </c>
      <c r="M3" s="48"/>
      <c r="N3" s="48"/>
      <c r="O3" s="48"/>
      <c r="Q3" s="48"/>
      <c r="R3" s="48"/>
      <c r="S3" s="48"/>
      <c r="T3" s="48"/>
      <c r="U3" s="52"/>
      <c r="V3" s="58" t="s">
        <v>46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6"/>
      <c r="AH3" s="6"/>
      <c r="AI3" s="6"/>
      <c r="AJ3" s="6"/>
      <c r="AK3" s="6"/>
      <c r="AL3" s="6"/>
      <c r="AM3" s="10"/>
    </row>
    <row r="4" spans="1:39" ht="12" customHeight="1">
      <c r="A4" s="45" t="s">
        <v>128</v>
      </c>
      <c r="B4" s="46">
        <v>2780.09</v>
      </c>
      <c r="C4" s="46">
        <v>2713.34</v>
      </c>
      <c r="D4" s="47">
        <v>0.88</v>
      </c>
      <c r="E4" s="47">
        <v>0.902</v>
      </c>
      <c r="F4" s="48"/>
      <c r="G4" s="49">
        <v>5</v>
      </c>
      <c r="H4" s="44">
        <v>1.06</v>
      </c>
      <c r="I4" s="49">
        <v>7</v>
      </c>
      <c r="J4" s="44">
        <v>1.06</v>
      </c>
      <c r="K4" s="49">
        <v>5</v>
      </c>
      <c r="L4" s="51">
        <v>1.05</v>
      </c>
      <c r="M4" s="48"/>
      <c r="N4" s="48"/>
      <c r="O4" s="48"/>
      <c r="P4" s="48"/>
      <c r="Q4" s="48"/>
      <c r="R4" s="48"/>
      <c r="S4" s="48"/>
      <c r="T4" s="48"/>
      <c r="U4" s="52"/>
      <c r="V4" s="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6"/>
      <c r="AK4" s="6"/>
      <c r="AL4" s="6"/>
      <c r="AM4" s="10"/>
    </row>
    <row r="5" spans="1:39" ht="12" customHeight="1">
      <c r="A5" s="45" t="s">
        <v>127</v>
      </c>
      <c r="B5" s="46">
        <v>2361.95</v>
      </c>
      <c r="C5" s="46">
        <v>2308.58</v>
      </c>
      <c r="D5" s="47">
        <v>0.925</v>
      </c>
      <c r="E5" s="59">
        <v>0.948</v>
      </c>
      <c r="F5" s="48"/>
      <c r="G5" s="49">
        <v>8</v>
      </c>
      <c r="H5" s="44">
        <v>1.1342</v>
      </c>
      <c r="I5" s="49">
        <v>10</v>
      </c>
      <c r="J5" s="44">
        <v>1.1342</v>
      </c>
      <c r="K5" s="49">
        <v>8</v>
      </c>
      <c r="L5" s="57">
        <v>1.1025</v>
      </c>
      <c r="M5" s="48"/>
      <c r="N5" s="48"/>
      <c r="O5" s="48"/>
      <c r="P5" s="48"/>
      <c r="Q5" s="48"/>
      <c r="R5" s="48"/>
      <c r="S5" s="48"/>
      <c r="T5" s="48"/>
      <c r="U5" s="52"/>
      <c r="V5" s="58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6"/>
      <c r="AK5" s="6"/>
      <c r="AL5" s="6"/>
      <c r="AM5" s="10"/>
    </row>
    <row r="6" spans="1:39" ht="12" customHeight="1">
      <c r="A6" s="45" t="s">
        <v>2</v>
      </c>
      <c r="B6" s="46">
        <v>3144.42</v>
      </c>
      <c r="C6" s="46">
        <v>3060.14</v>
      </c>
      <c r="D6" s="47">
        <v>0.854</v>
      </c>
      <c r="E6" s="47">
        <v>0.877</v>
      </c>
      <c r="F6" s="48"/>
      <c r="G6" s="49">
        <v>13</v>
      </c>
      <c r="H6" s="44">
        <v>1.2249360000000002</v>
      </c>
      <c r="I6" s="49">
        <v>15</v>
      </c>
      <c r="J6" s="44">
        <v>1.2249360000000002</v>
      </c>
      <c r="K6" s="49">
        <v>13</v>
      </c>
      <c r="L6" s="57">
        <v>1.1576250000000001</v>
      </c>
      <c r="M6" s="48"/>
      <c r="N6" s="48"/>
      <c r="O6" s="48"/>
      <c r="P6" s="48"/>
      <c r="Q6" s="48"/>
      <c r="R6" s="48"/>
      <c r="S6" s="48"/>
      <c r="T6" s="48"/>
      <c r="U6" s="52"/>
      <c r="V6" s="58" t="s">
        <v>90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6"/>
      <c r="AK6" s="6"/>
      <c r="AL6" s="6"/>
      <c r="AM6" s="10"/>
    </row>
    <row r="7" spans="1:39" ht="12" customHeight="1">
      <c r="A7" s="45" t="s">
        <v>3</v>
      </c>
      <c r="B7" s="46">
        <v>3011.42</v>
      </c>
      <c r="C7" s="46">
        <v>2933.37</v>
      </c>
      <c r="D7" s="47">
        <v>0.868</v>
      </c>
      <c r="E7" s="47">
        <v>0.891</v>
      </c>
      <c r="F7" s="48"/>
      <c r="G7" s="49">
        <v>20</v>
      </c>
      <c r="H7" s="44">
        <v>1.2984321600000004</v>
      </c>
      <c r="I7" s="49">
        <v>20</v>
      </c>
      <c r="J7" s="44">
        <v>1.2984321600000004</v>
      </c>
      <c r="K7" s="49">
        <v>15</v>
      </c>
      <c r="L7" s="57">
        <v>1.2502350000000002</v>
      </c>
      <c r="M7" s="48"/>
      <c r="N7" s="48"/>
      <c r="O7" s="48"/>
      <c r="P7" s="48"/>
      <c r="Q7" s="48"/>
      <c r="R7" s="48"/>
      <c r="S7" s="48"/>
      <c r="T7" s="48"/>
      <c r="U7" s="52"/>
      <c r="V7" s="58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6"/>
      <c r="AK7" s="6"/>
      <c r="AL7" s="6"/>
      <c r="AM7" s="10"/>
    </row>
    <row r="8" spans="1:39" ht="12" customHeight="1">
      <c r="A8" s="45" t="s">
        <v>4</v>
      </c>
      <c r="B8" s="46">
        <v>2637.49</v>
      </c>
      <c r="C8" s="46">
        <v>2574.94</v>
      </c>
      <c r="D8" s="47">
        <v>0.909</v>
      </c>
      <c r="E8" s="47">
        <v>0.93</v>
      </c>
      <c r="F8" s="48"/>
      <c r="G8" s="49"/>
      <c r="H8" s="50"/>
      <c r="I8" s="49"/>
      <c r="J8" s="50"/>
      <c r="K8" s="48"/>
      <c r="L8" s="51"/>
      <c r="M8" s="48"/>
      <c r="N8" s="48"/>
      <c r="O8" s="48"/>
      <c r="P8" s="48"/>
      <c r="Q8" s="48"/>
      <c r="R8" s="48"/>
      <c r="S8" s="48"/>
      <c r="T8" s="48"/>
      <c r="U8" s="52"/>
      <c r="V8" s="58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6"/>
      <c r="AK8" s="6"/>
      <c r="AL8" s="6"/>
      <c r="AM8" s="10"/>
    </row>
    <row r="9" spans="1:39" ht="12" customHeight="1">
      <c r="A9" s="45" t="s">
        <v>5</v>
      </c>
      <c r="B9" s="46">
        <v>2515.21</v>
      </c>
      <c r="C9" s="46">
        <v>2455.67</v>
      </c>
      <c r="D9" s="47">
        <v>0.916</v>
      </c>
      <c r="E9" s="47">
        <v>0.938</v>
      </c>
      <c r="F9" s="48"/>
      <c r="G9" s="60"/>
      <c r="H9" s="48"/>
      <c r="I9" s="60"/>
      <c r="J9" s="48"/>
      <c r="K9" s="48"/>
      <c r="L9" s="51"/>
      <c r="M9" s="48"/>
      <c r="N9" s="48"/>
      <c r="O9" s="48"/>
      <c r="P9" s="48"/>
      <c r="Q9" s="48"/>
      <c r="R9" s="48"/>
      <c r="S9" s="48"/>
      <c r="T9" s="48"/>
      <c r="U9" s="52"/>
      <c r="V9" s="58" t="s">
        <v>47</v>
      </c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6"/>
      <c r="AK9" s="6"/>
      <c r="AL9" s="6"/>
      <c r="AM9" s="10"/>
    </row>
    <row r="10" spans="1:39" ht="12" customHeight="1">
      <c r="A10" s="45" t="s">
        <v>6</v>
      </c>
      <c r="B10" s="46">
        <v>2361.95</v>
      </c>
      <c r="C10" s="46">
        <v>2308.58</v>
      </c>
      <c r="D10" s="47">
        <v>0.925</v>
      </c>
      <c r="E10" s="59">
        <v>0.948</v>
      </c>
      <c r="F10" s="48"/>
      <c r="G10" s="60"/>
      <c r="H10" s="48"/>
      <c r="I10" s="60"/>
      <c r="J10" s="48"/>
      <c r="K10" s="48"/>
      <c r="L10" s="51"/>
      <c r="M10" s="48"/>
      <c r="N10" s="48"/>
      <c r="O10" s="48"/>
      <c r="P10" s="48"/>
      <c r="Q10" s="48"/>
      <c r="R10" s="48"/>
      <c r="S10" s="48"/>
      <c r="T10" s="48"/>
      <c r="U10" s="52"/>
      <c r="V10" s="58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6"/>
      <c r="AK10" s="6"/>
      <c r="AL10" s="6"/>
      <c r="AM10" s="10"/>
    </row>
    <row r="11" spans="1:39" ht="12" customHeight="1">
      <c r="A11" s="45" t="s">
        <v>121</v>
      </c>
      <c r="B11" s="46">
        <v>3144.42</v>
      </c>
      <c r="C11" s="46">
        <v>3060.14</v>
      </c>
      <c r="D11" s="47">
        <v>0.854</v>
      </c>
      <c r="E11" s="47">
        <v>0.877</v>
      </c>
      <c r="F11" s="48"/>
      <c r="G11" s="60"/>
      <c r="H11" s="48"/>
      <c r="I11" s="60"/>
      <c r="J11" s="48"/>
      <c r="K11" s="48"/>
      <c r="L11" s="51"/>
      <c r="M11" s="48"/>
      <c r="N11" s="48"/>
      <c r="O11" s="48"/>
      <c r="P11" s="48"/>
      <c r="Q11" s="48"/>
      <c r="R11" s="48"/>
      <c r="S11" s="48"/>
      <c r="T11" s="48"/>
      <c r="U11" s="52"/>
      <c r="V11" s="58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6"/>
      <c r="AK11" s="6"/>
      <c r="AL11" s="6"/>
      <c r="AM11" s="10"/>
    </row>
    <row r="12" spans="1:39" ht="12" customHeight="1">
      <c r="A12" s="45" t="s">
        <v>122</v>
      </c>
      <c r="B12" s="46">
        <v>3011.42</v>
      </c>
      <c r="C12" s="46">
        <v>2933.37</v>
      </c>
      <c r="D12" s="47">
        <v>0.868</v>
      </c>
      <c r="E12" s="47">
        <v>0.891</v>
      </c>
      <c r="F12" s="48"/>
      <c r="G12" s="60"/>
      <c r="H12" s="48"/>
      <c r="I12" s="60"/>
      <c r="J12" s="48"/>
      <c r="K12" s="48"/>
      <c r="L12" s="51"/>
      <c r="M12" s="48"/>
      <c r="N12" s="48"/>
      <c r="O12" s="48"/>
      <c r="P12" s="48"/>
      <c r="Q12" s="48"/>
      <c r="R12" s="48"/>
      <c r="S12" s="48"/>
      <c r="T12" s="48"/>
      <c r="U12" s="52"/>
      <c r="V12" s="58" t="s">
        <v>88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6"/>
      <c r="AK12" s="6"/>
      <c r="AL12" s="6"/>
      <c r="AM12" s="10"/>
    </row>
    <row r="13" spans="1:39" ht="12" customHeight="1">
      <c r="A13" s="45" t="s">
        <v>123</v>
      </c>
      <c r="B13" s="46">
        <v>2942.78</v>
      </c>
      <c r="C13" s="46">
        <v>2869.01</v>
      </c>
      <c r="D13" s="47">
        <v>0.868</v>
      </c>
      <c r="E13" s="47">
        <v>0.89</v>
      </c>
      <c r="F13" s="48"/>
      <c r="G13" s="60"/>
      <c r="H13" s="48"/>
      <c r="I13" s="60"/>
      <c r="J13" s="48"/>
      <c r="K13" s="48"/>
      <c r="L13" s="51"/>
      <c r="M13" s="2" t="s">
        <v>48</v>
      </c>
      <c r="N13" s="48"/>
      <c r="O13" s="48"/>
      <c r="P13" s="2" t="s">
        <v>49</v>
      </c>
      <c r="Q13" s="48"/>
      <c r="R13" s="48"/>
      <c r="S13" s="48"/>
      <c r="T13" s="48"/>
      <c r="U13" s="52"/>
      <c r="V13" s="58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6"/>
      <c r="AK13" s="6"/>
      <c r="AL13" s="6"/>
      <c r="AM13" s="10"/>
    </row>
    <row r="14" spans="1:39" ht="12" customHeight="1">
      <c r="A14" s="45" t="s">
        <v>124</v>
      </c>
      <c r="B14" s="46">
        <v>2842.86</v>
      </c>
      <c r="C14" s="46">
        <v>2772.87</v>
      </c>
      <c r="D14" s="47">
        <v>0.879</v>
      </c>
      <c r="E14" s="47">
        <v>0.902</v>
      </c>
      <c r="F14" s="48"/>
      <c r="G14" s="60"/>
      <c r="H14" s="48"/>
      <c r="I14" s="60"/>
      <c r="J14" s="48"/>
      <c r="K14" s="48"/>
      <c r="L14" s="51"/>
      <c r="M14" s="48"/>
      <c r="N14" s="48"/>
      <c r="O14" s="48"/>
      <c r="P14" s="48"/>
      <c r="Q14" s="48"/>
      <c r="R14" s="48"/>
      <c r="S14" s="48"/>
      <c r="U14" s="52"/>
      <c r="V14" s="58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6"/>
      <c r="AK14" s="6"/>
      <c r="AL14" s="6"/>
      <c r="AM14" s="10"/>
    </row>
    <row r="15" spans="1:39" ht="12" customHeight="1">
      <c r="A15" s="45" t="s">
        <v>125</v>
      </c>
      <c r="B15" s="46">
        <v>2467.09</v>
      </c>
      <c r="C15" s="46">
        <v>2409.03</v>
      </c>
      <c r="D15" s="59">
        <v>0.917</v>
      </c>
      <c r="E15" s="47">
        <v>0.939</v>
      </c>
      <c r="F15" s="48"/>
      <c r="G15" s="60"/>
      <c r="H15" s="48"/>
      <c r="I15" s="60"/>
      <c r="J15" s="48"/>
      <c r="K15" s="48"/>
      <c r="L15" s="51"/>
      <c r="M15" s="48"/>
      <c r="N15" s="48"/>
      <c r="O15" s="48"/>
      <c r="P15" s="48"/>
      <c r="Q15" s="48"/>
      <c r="R15" s="48"/>
      <c r="S15" s="48"/>
      <c r="T15" s="48"/>
      <c r="U15" s="52"/>
      <c r="V15" s="58" t="s">
        <v>89</v>
      </c>
      <c r="W15" s="52"/>
      <c r="X15" s="52"/>
      <c r="Y15" s="52"/>
      <c r="Z15" s="52"/>
      <c r="AA15" s="52"/>
      <c r="AB15" s="52"/>
      <c r="AC15" s="58"/>
      <c r="AD15" s="52"/>
      <c r="AE15" s="52"/>
      <c r="AF15" s="52"/>
      <c r="AG15" s="52"/>
      <c r="AH15" s="52"/>
      <c r="AI15" s="52"/>
      <c r="AJ15" s="6"/>
      <c r="AK15" s="6"/>
      <c r="AL15" s="6"/>
      <c r="AM15" s="10"/>
    </row>
    <row r="16" spans="1:39" ht="12" customHeight="1">
      <c r="A16" s="45" t="s">
        <v>126</v>
      </c>
      <c r="B16" s="46">
        <v>2467.09</v>
      </c>
      <c r="C16" s="46">
        <v>2409.03</v>
      </c>
      <c r="D16" s="59">
        <v>0.917</v>
      </c>
      <c r="E16" s="47">
        <v>0.939</v>
      </c>
      <c r="F16" s="48"/>
      <c r="G16" s="60"/>
      <c r="H16" s="48"/>
      <c r="I16" s="60"/>
      <c r="J16" s="48"/>
      <c r="K16" s="48"/>
      <c r="L16" s="51"/>
      <c r="M16" s="48"/>
      <c r="N16" s="48"/>
      <c r="O16" s="48"/>
      <c r="P16" s="48"/>
      <c r="Q16" s="48"/>
      <c r="R16" s="48"/>
      <c r="S16" s="48"/>
      <c r="T16" s="48"/>
      <c r="U16" s="52"/>
      <c r="V16" s="58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6"/>
      <c r="AK16" s="6"/>
      <c r="AL16" s="6"/>
      <c r="AM16" s="10"/>
    </row>
    <row r="17" spans="1:39" ht="12" customHeight="1">
      <c r="A17" s="45" t="s">
        <v>120</v>
      </c>
      <c r="B17" s="46">
        <v>2637.49</v>
      </c>
      <c r="C17" s="46">
        <v>2574.94</v>
      </c>
      <c r="D17" s="47">
        <v>0.909</v>
      </c>
      <c r="E17" s="47">
        <v>0.93</v>
      </c>
      <c r="F17" s="48"/>
      <c r="G17" s="60"/>
      <c r="H17" s="48"/>
      <c r="I17" s="60"/>
      <c r="J17" s="48"/>
      <c r="K17" s="48"/>
      <c r="L17" s="51"/>
      <c r="M17" s="2" t="s">
        <v>50</v>
      </c>
      <c r="N17" s="48"/>
      <c r="O17" s="48"/>
      <c r="P17" s="2" t="s">
        <v>51</v>
      </c>
      <c r="Q17" s="48"/>
      <c r="R17" s="48"/>
      <c r="S17" s="48"/>
      <c r="T17" s="48"/>
      <c r="U17" s="52"/>
      <c r="V17" s="58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6"/>
      <c r="AK17" s="6"/>
      <c r="AL17" s="6"/>
      <c r="AM17" s="10"/>
    </row>
    <row r="18" spans="1:39" ht="12" customHeight="1">
      <c r="A18" s="45" t="s">
        <v>113</v>
      </c>
      <c r="B18" s="46">
        <v>3144.42</v>
      </c>
      <c r="C18" s="46">
        <v>3060.14</v>
      </c>
      <c r="D18" s="47">
        <v>0.854</v>
      </c>
      <c r="E18" s="47">
        <v>0.877</v>
      </c>
      <c r="F18" s="48"/>
      <c r="G18" s="60"/>
      <c r="H18" s="48"/>
      <c r="I18" s="60"/>
      <c r="J18" s="48"/>
      <c r="K18" s="48"/>
      <c r="L18" s="51"/>
      <c r="M18" s="48"/>
      <c r="N18" s="48"/>
      <c r="O18" s="48"/>
      <c r="P18" s="48"/>
      <c r="Q18" s="48"/>
      <c r="R18" s="48"/>
      <c r="S18" s="48"/>
      <c r="T18" s="48"/>
      <c r="U18" s="52"/>
      <c r="V18" s="58" t="s">
        <v>91</v>
      </c>
      <c r="W18" s="52"/>
      <c r="X18" s="52"/>
      <c r="Y18" s="52"/>
      <c r="Z18" s="58"/>
      <c r="AA18" s="52"/>
      <c r="AB18" s="52"/>
      <c r="AC18" s="52"/>
      <c r="AD18" s="52"/>
      <c r="AE18" s="58"/>
      <c r="AF18" s="52"/>
      <c r="AG18" s="52"/>
      <c r="AH18" s="52"/>
      <c r="AI18" s="52"/>
      <c r="AJ18" s="6"/>
      <c r="AK18" s="6"/>
      <c r="AL18" s="6"/>
      <c r="AM18" s="10"/>
    </row>
    <row r="19" spans="1:39" ht="12" customHeight="1">
      <c r="A19" s="45" t="s">
        <v>114</v>
      </c>
      <c r="B19" s="46">
        <v>3011.42</v>
      </c>
      <c r="C19" s="46">
        <v>2933.37</v>
      </c>
      <c r="D19" s="47">
        <v>0.868</v>
      </c>
      <c r="E19" s="47">
        <v>0.891</v>
      </c>
      <c r="F19" s="48"/>
      <c r="G19" s="60"/>
      <c r="H19" s="48"/>
      <c r="I19" s="60"/>
      <c r="J19" s="48"/>
      <c r="K19" s="48"/>
      <c r="L19" s="51"/>
      <c r="M19" s="48"/>
      <c r="N19" s="48"/>
      <c r="O19" s="48"/>
      <c r="P19" s="48"/>
      <c r="Q19" s="48"/>
      <c r="R19" s="48"/>
      <c r="S19" s="48"/>
      <c r="T19" s="48"/>
      <c r="U19" s="52"/>
      <c r="V19" s="58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6"/>
      <c r="AK19" s="6"/>
      <c r="AL19" s="6"/>
      <c r="AM19" s="10"/>
    </row>
    <row r="20" spans="1:39" ht="12" customHeight="1">
      <c r="A20" s="45" t="s">
        <v>115</v>
      </c>
      <c r="B20" s="46">
        <v>2942.78</v>
      </c>
      <c r="C20" s="46">
        <v>2869.01</v>
      </c>
      <c r="D20" s="47">
        <v>0.868</v>
      </c>
      <c r="E20" s="47">
        <v>0.89</v>
      </c>
      <c r="F20" s="48"/>
      <c r="G20" s="60"/>
      <c r="H20" s="48"/>
      <c r="I20" s="60"/>
      <c r="J20" s="48"/>
      <c r="K20" s="48"/>
      <c r="L20" s="51"/>
      <c r="M20" s="48" t="s">
        <v>21</v>
      </c>
      <c r="N20" s="48"/>
      <c r="O20" s="48"/>
      <c r="P20" s="48" t="s">
        <v>22</v>
      </c>
      <c r="Q20" s="48"/>
      <c r="R20" s="48" t="s">
        <v>23</v>
      </c>
      <c r="S20" s="48"/>
      <c r="T20" s="48"/>
      <c r="U20" s="52"/>
      <c r="V20" s="58"/>
      <c r="W20" s="52"/>
      <c r="X20" s="52"/>
      <c r="Y20" s="52"/>
      <c r="Z20" s="58"/>
      <c r="AA20" s="52"/>
      <c r="AB20" s="52"/>
      <c r="AC20" s="52"/>
      <c r="AD20" s="52"/>
      <c r="AE20" s="52"/>
      <c r="AF20" s="52"/>
      <c r="AG20" s="52"/>
      <c r="AH20" s="52"/>
      <c r="AI20" s="52"/>
      <c r="AJ20" s="6"/>
      <c r="AK20" s="6"/>
      <c r="AL20" s="6"/>
      <c r="AM20" s="10"/>
    </row>
    <row r="21" spans="1:39" ht="12" customHeight="1">
      <c r="A21" s="45" t="s">
        <v>116</v>
      </c>
      <c r="B21" s="46">
        <v>2842.86</v>
      </c>
      <c r="C21" s="46">
        <v>2772.87</v>
      </c>
      <c r="D21" s="47">
        <v>0.879</v>
      </c>
      <c r="E21" s="47">
        <v>0.902</v>
      </c>
      <c r="F21" s="48"/>
      <c r="G21" s="60"/>
      <c r="H21" s="48"/>
      <c r="I21" s="60"/>
      <c r="J21" s="48"/>
      <c r="K21" s="48"/>
      <c r="L21" s="51"/>
      <c r="M21" s="48"/>
      <c r="N21" s="48"/>
      <c r="O21" s="48"/>
      <c r="P21" s="48"/>
      <c r="Q21" s="48"/>
      <c r="R21" s="48"/>
      <c r="S21" s="48"/>
      <c r="T21" s="48"/>
      <c r="U21" s="52"/>
      <c r="V21" s="58" t="s">
        <v>52</v>
      </c>
      <c r="W21" s="52"/>
      <c r="X21" s="52"/>
      <c r="Y21" s="52"/>
      <c r="Z21" s="58" t="s">
        <v>53</v>
      </c>
      <c r="AA21" s="52"/>
      <c r="AB21" s="52"/>
      <c r="AC21" s="52"/>
      <c r="AD21" s="52"/>
      <c r="AE21" s="52"/>
      <c r="AF21" s="52"/>
      <c r="AG21" s="52"/>
      <c r="AH21" s="52"/>
      <c r="AI21" s="52"/>
      <c r="AJ21" s="6"/>
      <c r="AK21" s="6"/>
      <c r="AL21" s="6"/>
      <c r="AM21" s="10"/>
    </row>
    <row r="22" spans="1:39" ht="12" customHeight="1">
      <c r="A22" s="45" t="s">
        <v>117</v>
      </c>
      <c r="B22" s="46">
        <v>2467.09</v>
      </c>
      <c r="C22" s="46">
        <v>2409.03</v>
      </c>
      <c r="D22" s="59">
        <v>0.917</v>
      </c>
      <c r="E22" s="47">
        <v>0.939</v>
      </c>
      <c r="F22" s="48"/>
      <c r="G22" s="60"/>
      <c r="H22" s="48"/>
      <c r="I22" s="60"/>
      <c r="J22" s="48"/>
      <c r="K22" s="48"/>
      <c r="L22" s="51"/>
      <c r="M22" s="48"/>
      <c r="N22" s="48"/>
      <c r="O22" s="48"/>
      <c r="P22" s="48"/>
      <c r="Q22" s="48"/>
      <c r="R22" s="48"/>
      <c r="S22" s="48"/>
      <c r="T22" s="48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6"/>
      <c r="AK22" s="6"/>
      <c r="AL22" s="6"/>
      <c r="AM22" s="10"/>
    </row>
    <row r="23" spans="1:39" ht="12" customHeight="1">
      <c r="A23" s="45" t="s">
        <v>118</v>
      </c>
      <c r="B23" s="46">
        <v>2467.09</v>
      </c>
      <c r="C23" s="46">
        <v>2409.03</v>
      </c>
      <c r="D23" s="59">
        <v>0.917</v>
      </c>
      <c r="E23" s="47">
        <v>0.939</v>
      </c>
      <c r="F23" s="48"/>
      <c r="G23" s="60"/>
      <c r="H23" s="48"/>
      <c r="I23" s="60"/>
      <c r="J23" s="48"/>
      <c r="K23" s="48"/>
      <c r="L23" s="51"/>
      <c r="M23" s="48" t="s">
        <v>24</v>
      </c>
      <c r="N23" s="48"/>
      <c r="O23" s="48"/>
      <c r="P23" s="48" t="s">
        <v>25</v>
      </c>
      <c r="Q23" s="48"/>
      <c r="R23" s="48"/>
      <c r="S23" s="48"/>
      <c r="T23" s="48"/>
      <c r="U23" s="52"/>
      <c r="V23" s="58"/>
      <c r="W23" s="52"/>
      <c r="X23" s="52"/>
      <c r="Y23" s="52"/>
      <c r="Z23" s="58"/>
      <c r="AA23" s="52"/>
      <c r="AB23" s="52"/>
      <c r="AC23" s="52"/>
      <c r="AD23" s="52"/>
      <c r="AE23" s="58"/>
      <c r="AF23" s="52"/>
      <c r="AG23" s="52"/>
      <c r="AH23" s="52"/>
      <c r="AI23" s="52"/>
      <c r="AJ23" s="6"/>
      <c r="AK23" s="6"/>
      <c r="AL23" s="6"/>
      <c r="AM23" s="10"/>
    </row>
    <row r="24" spans="1:39" ht="12" customHeight="1">
      <c r="A24" s="45" t="s">
        <v>119</v>
      </c>
      <c r="B24" s="46">
        <v>2637.49</v>
      </c>
      <c r="C24" s="46">
        <v>2574.94</v>
      </c>
      <c r="D24" s="47">
        <v>0.909</v>
      </c>
      <c r="E24" s="47">
        <v>0.93</v>
      </c>
      <c r="F24" s="48"/>
      <c r="G24" s="60"/>
      <c r="H24" s="48"/>
      <c r="I24" s="60"/>
      <c r="J24" s="48"/>
      <c r="K24" s="48"/>
      <c r="L24" s="51"/>
      <c r="M24" s="48"/>
      <c r="N24" s="48"/>
      <c r="O24" s="48"/>
      <c r="P24" s="48"/>
      <c r="Q24" s="48"/>
      <c r="R24" s="48"/>
      <c r="S24" s="48"/>
      <c r="T24" s="48"/>
      <c r="U24" s="52"/>
      <c r="V24" s="58" t="s">
        <v>54</v>
      </c>
      <c r="W24" s="52"/>
      <c r="X24" s="52"/>
      <c r="Y24" s="52"/>
      <c r="Z24" s="58" t="s">
        <v>55</v>
      </c>
      <c r="AA24" s="52"/>
      <c r="AB24" s="52"/>
      <c r="AC24" s="52"/>
      <c r="AD24" s="52"/>
      <c r="AE24" s="58" t="s">
        <v>56</v>
      </c>
      <c r="AF24" s="52"/>
      <c r="AG24" s="52"/>
      <c r="AH24" s="52"/>
      <c r="AI24" s="52"/>
      <c r="AJ24" s="6"/>
      <c r="AK24" s="6"/>
      <c r="AL24" s="6"/>
      <c r="AM24" s="10"/>
    </row>
    <row r="25" spans="1:39" ht="12" customHeight="1">
      <c r="A25" s="45" t="s">
        <v>7</v>
      </c>
      <c r="B25" s="46">
        <v>3144.42</v>
      </c>
      <c r="C25" s="46">
        <v>3060.14</v>
      </c>
      <c r="D25" s="47">
        <v>0.843</v>
      </c>
      <c r="E25" s="47">
        <v>0.866</v>
      </c>
      <c r="F25" s="48"/>
      <c r="G25" s="60"/>
      <c r="H25" s="48"/>
      <c r="I25" s="60"/>
      <c r="J25" s="48"/>
      <c r="K25" s="48"/>
      <c r="L25" s="51"/>
      <c r="M25" s="48"/>
      <c r="N25" s="48"/>
      <c r="O25" s="48"/>
      <c r="P25" s="48"/>
      <c r="Q25" s="48"/>
      <c r="R25" s="48"/>
      <c r="S25" s="48"/>
      <c r="T25" s="48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6"/>
      <c r="AK25" s="6"/>
      <c r="AL25" s="6"/>
      <c r="AM25" s="10"/>
    </row>
    <row r="26" spans="1:39" ht="12" customHeight="1">
      <c r="A26" s="45" t="s">
        <v>8</v>
      </c>
      <c r="B26" s="46">
        <v>3011.42</v>
      </c>
      <c r="C26" s="46">
        <v>2933.37</v>
      </c>
      <c r="D26" s="47">
        <v>0.857</v>
      </c>
      <c r="E26" s="47">
        <v>0.88</v>
      </c>
      <c r="F26" s="48"/>
      <c r="G26" s="60"/>
      <c r="H26" s="48"/>
      <c r="I26" s="60"/>
      <c r="J26" s="48"/>
      <c r="K26" s="48"/>
      <c r="L26" s="51"/>
      <c r="M26" s="48" t="s">
        <v>28</v>
      </c>
      <c r="N26" s="48"/>
      <c r="O26" s="48"/>
      <c r="P26" s="48" t="s">
        <v>29</v>
      </c>
      <c r="Q26" s="48"/>
      <c r="R26" s="48"/>
      <c r="S26" s="48"/>
      <c r="T26" s="48"/>
      <c r="U26" s="52"/>
      <c r="V26" s="58"/>
      <c r="W26" s="52"/>
      <c r="X26" s="52"/>
      <c r="Y26" s="52"/>
      <c r="Z26" s="58"/>
      <c r="AA26" s="52"/>
      <c r="AB26" s="52"/>
      <c r="AC26" s="52"/>
      <c r="AD26" s="52"/>
      <c r="AE26" s="52"/>
      <c r="AF26" s="52"/>
      <c r="AG26" s="52"/>
      <c r="AH26" s="52"/>
      <c r="AI26" s="52"/>
      <c r="AJ26" s="6"/>
      <c r="AK26" s="6"/>
      <c r="AL26" s="6"/>
      <c r="AM26" s="10"/>
    </row>
    <row r="27" spans="1:39" ht="12" customHeight="1">
      <c r="A27" s="45" t="s">
        <v>9</v>
      </c>
      <c r="B27" s="46">
        <v>2842.86</v>
      </c>
      <c r="C27" s="46">
        <v>2772.87</v>
      </c>
      <c r="D27" s="47">
        <v>0.868</v>
      </c>
      <c r="E27" s="47">
        <v>0.89</v>
      </c>
      <c r="F27" s="48"/>
      <c r="G27" s="60"/>
      <c r="H27" s="48"/>
      <c r="I27" s="60"/>
      <c r="J27" s="48"/>
      <c r="K27" s="48"/>
      <c r="L27" s="51"/>
      <c r="M27" s="48"/>
      <c r="N27" s="48"/>
      <c r="O27" s="48"/>
      <c r="P27" s="48"/>
      <c r="Q27" s="48"/>
      <c r="R27" s="48"/>
      <c r="S27" s="48"/>
      <c r="T27" s="48"/>
      <c r="U27" s="52"/>
      <c r="V27" s="58" t="s">
        <v>78</v>
      </c>
      <c r="W27" s="52"/>
      <c r="X27" s="52"/>
      <c r="Y27" s="52"/>
      <c r="Z27" s="58" t="s">
        <v>79</v>
      </c>
      <c r="AA27" s="52"/>
      <c r="AB27" s="52"/>
      <c r="AC27" s="52"/>
      <c r="AD27" s="52"/>
      <c r="AE27" s="52"/>
      <c r="AF27" s="52"/>
      <c r="AG27" s="52"/>
      <c r="AH27" s="52"/>
      <c r="AI27" s="52"/>
      <c r="AJ27" s="6"/>
      <c r="AK27" s="6"/>
      <c r="AL27" s="6"/>
      <c r="AM27" s="10"/>
    </row>
    <row r="28" spans="1:39" ht="12" customHeight="1">
      <c r="A28" s="45" t="s">
        <v>10</v>
      </c>
      <c r="B28" s="46">
        <v>2204.18</v>
      </c>
      <c r="C28" s="46">
        <v>2155.14</v>
      </c>
      <c r="D28" s="47">
        <v>0.93</v>
      </c>
      <c r="E28" s="47">
        <v>0.953</v>
      </c>
      <c r="F28" s="48"/>
      <c r="G28" s="60"/>
      <c r="H28" s="48"/>
      <c r="I28" s="60"/>
      <c r="J28" s="48"/>
      <c r="K28" s="48"/>
      <c r="L28" s="51"/>
      <c r="M28" s="48"/>
      <c r="N28" s="48"/>
      <c r="O28" s="48"/>
      <c r="P28" s="48"/>
      <c r="Q28" s="48"/>
      <c r="R28" s="48"/>
      <c r="S28" s="48"/>
      <c r="T28" s="48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6"/>
      <c r="AK28" s="6"/>
      <c r="AL28" s="6"/>
      <c r="AM28" s="10"/>
    </row>
    <row r="29" spans="1:39" ht="12" customHeight="1">
      <c r="A29" s="45" t="s">
        <v>131</v>
      </c>
      <c r="B29" s="46">
        <v>3405.4</v>
      </c>
      <c r="C29" s="46">
        <v>3312.04</v>
      </c>
      <c r="D29" s="59">
        <v>1</v>
      </c>
      <c r="E29" s="59">
        <v>1</v>
      </c>
      <c r="F29" s="48"/>
      <c r="G29" s="60"/>
      <c r="H29" s="48"/>
      <c r="I29" s="60"/>
      <c r="J29" s="48"/>
      <c r="K29" s="48"/>
      <c r="L29" s="51"/>
      <c r="M29" s="48" t="s">
        <v>26</v>
      </c>
      <c r="N29" s="48"/>
      <c r="O29" s="48"/>
      <c r="P29" s="48" t="s">
        <v>27</v>
      </c>
      <c r="Q29" s="48"/>
      <c r="R29" s="48"/>
      <c r="S29" s="48"/>
      <c r="T29" s="48"/>
      <c r="U29" s="52"/>
      <c r="V29" s="58"/>
      <c r="W29" s="52"/>
      <c r="X29" s="52"/>
      <c r="Y29" s="52"/>
      <c r="Z29" s="58"/>
      <c r="AA29" s="52"/>
      <c r="AB29" s="52"/>
      <c r="AC29" s="52"/>
      <c r="AD29" s="52"/>
      <c r="AE29" s="52"/>
      <c r="AF29" s="52"/>
      <c r="AG29" s="52"/>
      <c r="AH29" s="52"/>
      <c r="AI29" s="52"/>
      <c r="AJ29" s="6"/>
      <c r="AK29" s="6"/>
      <c r="AL29" s="6"/>
      <c r="AM29" s="10"/>
    </row>
    <row r="30" spans="1:39" ht="12" customHeight="1">
      <c r="A30" s="45" t="s">
        <v>132</v>
      </c>
      <c r="B30" s="46">
        <v>3307.42</v>
      </c>
      <c r="C30" s="46">
        <v>3216.55</v>
      </c>
      <c r="D30" s="59">
        <v>1</v>
      </c>
      <c r="E30" s="59">
        <v>1</v>
      </c>
      <c r="F30" s="48"/>
      <c r="G30" s="60"/>
      <c r="H30" s="48"/>
      <c r="I30" s="60"/>
      <c r="J30" s="48"/>
      <c r="K30" s="48"/>
      <c r="L30" s="51"/>
      <c r="M30" s="48"/>
      <c r="N30" s="48"/>
      <c r="O30" s="48"/>
      <c r="P30" s="48"/>
      <c r="Q30" s="48"/>
      <c r="R30" s="48"/>
      <c r="S30" s="48"/>
      <c r="T30" s="48"/>
      <c r="U30" s="52"/>
      <c r="V30" s="58" t="s">
        <v>50</v>
      </c>
      <c r="W30" s="52"/>
      <c r="X30" s="52"/>
      <c r="Y30" s="52"/>
      <c r="Z30" s="58" t="s">
        <v>51</v>
      </c>
      <c r="AA30" s="52"/>
      <c r="AB30" s="52"/>
      <c r="AC30" s="52"/>
      <c r="AD30" s="52"/>
      <c r="AE30" s="52"/>
      <c r="AF30" s="52"/>
      <c r="AG30" s="52"/>
      <c r="AH30" s="52"/>
      <c r="AI30" s="52"/>
      <c r="AJ30" s="6"/>
      <c r="AK30" s="6"/>
      <c r="AL30" s="6"/>
      <c r="AM30" s="10"/>
    </row>
    <row r="31" spans="1:39" ht="12" customHeight="1">
      <c r="A31" s="45" t="s">
        <v>133</v>
      </c>
      <c r="B31" s="46">
        <v>2315.56</v>
      </c>
      <c r="C31" s="46">
        <v>2262.74</v>
      </c>
      <c r="D31" s="59">
        <v>1</v>
      </c>
      <c r="E31" s="59">
        <v>1</v>
      </c>
      <c r="F31" s="48"/>
      <c r="G31" s="60"/>
      <c r="H31" s="48"/>
      <c r="I31" s="60"/>
      <c r="J31" s="48"/>
      <c r="K31" s="48"/>
      <c r="L31" s="51"/>
      <c r="M31" s="48"/>
      <c r="N31" s="48"/>
      <c r="O31" s="48"/>
      <c r="P31" s="48"/>
      <c r="Q31" s="48"/>
      <c r="R31" s="48"/>
      <c r="S31" s="48"/>
      <c r="T31" s="48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6"/>
      <c r="AK31" s="6"/>
      <c r="AL31" s="6"/>
      <c r="AM31" s="10"/>
    </row>
    <row r="32" spans="1:39" ht="12" customHeight="1">
      <c r="A32" s="45" t="s">
        <v>135</v>
      </c>
      <c r="B32" s="46">
        <v>3405.4</v>
      </c>
      <c r="C32" s="46">
        <v>3312.04</v>
      </c>
      <c r="D32" s="59">
        <v>1</v>
      </c>
      <c r="E32" s="59">
        <v>1</v>
      </c>
      <c r="F32" s="48"/>
      <c r="G32" s="60"/>
      <c r="H32" s="48"/>
      <c r="I32" s="60"/>
      <c r="J32" s="48"/>
      <c r="K32" s="48"/>
      <c r="L32" s="51"/>
      <c r="M32" s="48"/>
      <c r="N32" s="48"/>
      <c r="O32" s="48"/>
      <c r="P32" s="48"/>
      <c r="Q32" s="48"/>
      <c r="R32" s="48"/>
      <c r="S32" s="48"/>
      <c r="T32" s="48"/>
      <c r="U32" s="52"/>
      <c r="V32" s="58"/>
      <c r="W32" s="52"/>
      <c r="X32" s="52"/>
      <c r="Y32" s="52"/>
      <c r="Z32" s="58"/>
      <c r="AA32" s="52"/>
      <c r="AB32" s="52"/>
      <c r="AC32" s="52"/>
      <c r="AD32" s="52"/>
      <c r="AE32" s="52"/>
      <c r="AF32" s="52"/>
      <c r="AG32" s="52"/>
      <c r="AH32" s="52"/>
      <c r="AI32" s="52"/>
      <c r="AJ32" s="6"/>
      <c r="AK32" s="6"/>
      <c r="AL32" s="6"/>
      <c r="AM32" s="10"/>
    </row>
    <row r="33" spans="1:39" ht="12" customHeight="1">
      <c r="A33" s="45" t="s">
        <v>136</v>
      </c>
      <c r="B33" s="46">
        <v>3307.42</v>
      </c>
      <c r="C33" s="46">
        <v>3216.55</v>
      </c>
      <c r="D33" s="59">
        <v>1</v>
      </c>
      <c r="E33" s="59">
        <v>1</v>
      </c>
      <c r="F33" s="48"/>
      <c r="G33" s="60"/>
      <c r="H33" s="48"/>
      <c r="I33" s="60"/>
      <c r="J33" s="48"/>
      <c r="K33" s="48"/>
      <c r="L33" s="51"/>
      <c r="M33" s="48" t="s">
        <v>30</v>
      </c>
      <c r="N33" s="48"/>
      <c r="O33" s="48"/>
      <c r="P33" s="3" t="s">
        <v>38</v>
      </c>
      <c r="Q33" s="48"/>
      <c r="R33" s="48"/>
      <c r="S33" s="48"/>
      <c r="T33" s="48"/>
      <c r="U33" s="52"/>
      <c r="V33" s="58" t="s">
        <v>57</v>
      </c>
      <c r="W33" s="52"/>
      <c r="X33" s="52"/>
      <c r="Y33" s="52"/>
      <c r="Z33" s="58" t="s">
        <v>58</v>
      </c>
      <c r="AA33" s="52"/>
      <c r="AB33" s="52"/>
      <c r="AC33" s="52"/>
      <c r="AD33" s="52"/>
      <c r="AE33" s="52"/>
      <c r="AF33" s="52"/>
      <c r="AG33" s="52"/>
      <c r="AH33" s="52"/>
      <c r="AI33" s="52"/>
      <c r="AJ33" s="6"/>
      <c r="AK33" s="6"/>
      <c r="AL33" s="6"/>
      <c r="AM33" s="10"/>
    </row>
    <row r="34" spans="1:39" ht="12" customHeight="1">
      <c r="A34" s="45" t="s">
        <v>137</v>
      </c>
      <c r="B34" s="46">
        <v>2315.56</v>
      </c>
      <c r="C34" s="46">
        <v>2262.74</v>
      </c>
      <c r="D34" s="59">
        <v>1</v>
      </c>
      <c r="E34" s="59">
        <v>1</v>
      </c>
      <c r="F34" s="48"/>
      <c r="G34" s="60"/>
      <c r="H34" s="48"/>
      <c r="I34" s="60"/>
      <c r="J34" s="48"/>
      <c r="K34" s="48"/>
      <c r="L34" s="51"/>
      <c r="M34" s="48"/>
      <c r="N34" s="48"/>
      <c r="O34" s="48"/>
      <c r="P34" s="48"/>
      <c r="Q34" s="48"/>
      <c r="R34" s="48"/>
      <c r="S34" s="48"/>
      <c r="T34" s="48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6"/>
      <c r="AK34" s="6"/>
      <c r="AL34" s="6"/>
      <c r="AM34" s="10"/>
    </row>
    <row r="35" spans="1:39" ht="12" customHeight="1">
      <c r="A35" s="61"/>
      <c r="B35" s="48"/>
      <c r="C35" s="48"/>
      <c r="D35" s="48"/>
      <c r="E35" s="48"/>
      <c r="F35" s="48"/>
      <c r="G35" s="60"/>
      <c r="H35" s="48"/>
      <c r="I35" s="60"/>
      <c r="J35" s="48"/>
      <c r="K35" s="48"/>
      <c r="L35" s="51"/>
      <c r="M35" s="48"/>
      <c r="N35" s="48"/>
      <c r="O35" s="48"/>
      <c r="P35" s="48"/>
      <c r="Q35" s="48"/>
      <c r="R35" s="48"/>
      <c r="S35" s="48"/>
      <c r="T35" s="48"/>
      <c r="U35" s="52"/>
      <c r="V35" s="58"/>
      <c r="W35" s="52"/>
      <c r="X35" s="52"/>
      <c r="Y35" s="52"/>
      <c r="Z35" s="58"/>
      <c r="AA35" s="52"/>
      <c r="AB35" s="52"/>
      <c r="AC35" s="52"/>
      <c r="AD35" s="52"/>
      <c r="AE35" s="52"/>
      <c r="AF35" s="52"/>
      <c r="AG35" s="52"/>
      <c r="AH35" s="52"/>
      <c r="AI35" s="52"/>
      <c r="AJ35" s="6"/>
      <c r="AK35" s="6"/>
      <c r="AL35" s="6"/>
      <c r="AM35" s="10"/>
    </row>
    <row r="36" spans="1:39" ht="12" customHeight="1">
      <c r="A36" s="61"/>
      <c r="B36" s="48"/>
      <c r="C36" s="48"/>
      <c r="D36" s="48"/>
      <c r="E36" s="48"/>
      <c r="F36" s="48"/>
      <c r="G36" s="60"/>
      <c r="H36" s="48"/>
      <c r="I36" s="60"/>
      <c r="J36" s="48"/>
      <c r="K36" s="48"/>
      <c r="L36" s="51"/>
      <c r="M36" s="48" t="s">
        <v>41</v>
      </c>
      <c r="N36" s="48"/>
      <c r="O36" s="48"/>
      <c r="P36" s="48" t="s">
        <v>42</v>
      </c>
      <c r="Q36" s="48"/>
      <c r="R36" s="48"/>
      <c r="S36" s="48"/>
      <c r="T36" s="48"/>
      <c r="U36" s="52"/>
      <c r="V36" s="58" t="s">
        <v>19</v>
      </c>
      <c r="W36" s="52"/>
      <c r="X36" s="52"/>
      <c r="Y36" s="52"/>
      <c r="Z36" s="58" t="s">
        <v>59</v>
      </c>
      <c r="AA36" s="52"/>
      <c r="AB36" s="52"/>
      <c r="AC36" s="52"/>
      <c r="AD36" s="52"/>
      <c r="AE36" s="52"/>
      <c r="AF36" s="52"/>
      <c r="AG36" s="52"/>
      <c r="AH36" s="52"/>
      <c r="AI36" s="52"/>
      <c r="AJ36" s="6"/>
      <c r="AK36" s="6"/>
      <c r="AL36" s="6"/>
      <c r="AM36" s="10"/>
    </row>
    <row r="37" spans="1:39" ht="12" customHeight="1">
      <c r="A37" s="61"/>
      <c r="B37" s="48"/>
      <c r="C37" s="48"/>
      <c r="D37" s="48"/>
      <c r="E37" s="48"/>
      <c r="F37" s="48"/>
      <c r="G37" s="60"/>
      <c r="H37" s="48"/>
      <c r="I37" s="60"/>
      <c r="J37" s="48"/>
      <c r="K37" s="48"/>
      <c r="L37" s="51"/>
      <c r="M37" s="48"/>
      <c r="N37" s="48"/>
      <c r="O37" s="48"/>
      <c r="P37" s="48"/>
      <c r="Q37" s="48"/>
      <c r="R37" s="48"/>
      <c r="S37" s="48"/>
      <c r="T37" s="48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6"/>
      <c r="AK37" s="6"/>
      <c r="AL37" s="6"/>
      <c r="AM37" s="10"/>
    </row>
    <row r="38" spans="1:39" ht="12" customHeight="1">
      <c r="A38" s="61"/>
      <c r="B38" s="48"/>
      <c r="C38" s="48"/>
      <c r="D38" s="48"/>
      <c r="E38" s="48"/>
      <c r="F38" s="48"/>
      <c r="G38" s="60"/>
      <c r="H38" s="48"/>
      <c r="I38" s="60"/>
      <c r="J38" s="48"/>
      <c r="K38" s="48"/>
      <c r="L38" s="51"/>
      <c r="M38" s="48"/>
      <c r="N38" s="48"/>
      <c r="O38" s="48"/>
      <c r="P38" s="48"/>
      <c r="Q38" s="48"/>
      <c r="R38" s="48"/>
      <c r="S38" s="48"/>
      <c r="T38" s="48"/>
      <c r="U38" s="52"/>
      <c r="V38" s="58"/>
      <c r="W38" s="52"/>
      <c r="X38" s="52"/>
      <c r="Y38" s="52"/>
      <c r="Z38" s="58"/>
      <c r="AA38" s="52"/>
      <c r="AB38" s="52"/>
      <c r="AC38" s="52"/>
      <c r="AD38" s="52"/>
      <c r="AE38" s="52"/>
      <c r="AF38" s="52"/>
      <c r="AG38" s="52"/>
      <c r="AH38" s="52"/>
      <c r="AI38" s="52"/>
      <c r="AJ38" s="6"/>
      <c r="AK38" s="6"/>
      <c r="AL38" s="6"/>
      <c r="AM38" s="10"/>
    </row>
    <row r="39" spans="1:39" ht="12" customHeight="1">
      <c r="A39" s="4" t="s">
        <v>33</v>
      </c>
      <c r="B39" s="5" t="s">
        <v>102</v>
      </c>
      <c r="C39" s="48"/>
      <c r="D39" s="48"/>
      <c r="E39" s="48"/>
      <c r="F39" s="48"/>
      <c r="G39" s="60"/>
      <c r="H39" s="48"/>
      <c r="I39" s="60"/>
      <c r="J39" s="48"/>
      <c r="K39" s="48"/>
      <c r="L39" s="51"/>
      <c r="M39" s="48"/>
      <c r="N39" s="48"/>
      <c r="O39" s="48"/>
      <c r="P39" s="48"/>
      <c r="Q39" s="48"/>
      <c r="R39" s="48"/>
      <c r="S39" s="48"/>
      <c r="T39" s="48"/>
      <c r="U39" s="52"/>
      <c r="V39" s="58" t="s">
        <v>76</v>
      </c>
      <c r="W39" s="52"/>
      <c r="X39" s="52"/>
      <c r="Y39" s="52"/>
      <c r="Z39" s="58" t="s">
        <v>77</v>
      </c>
      <c r="AA39" s="52"/>
      <c r="AB39" s="52"/>
      <c r="AC39" s="52"/>
      <c r="AD39" s="52"/>
      <c r="AE39" s="52"/>
      <c r="AF39" s="52"/>
      <c r="AG39" s="52"/>
      <c r="AH39" s="52"/>
      <c r="AI39" s="52"/>
      <c r="AJ39" s="6"/>
      <c r="AK39" s="6"/>
      <c r="AL39" s="6"/>
      <c r="AM39" s="10"/>
    </row>
    <row r="40" spans="1:39" ht="12" customHeight="1">
      <c r="A40" s="62" t="s">
        <v>1</v>
      </c>
      <c r="B40" s="63" t="s">
        <v>1</v>
      </c>
      <c r="C40" s="48"/>
      <c r="D40" s="48"/>
      <c r="E40" s="48"/>
      <c r="F40" s="48"/>
      <c r="G40" s="60"/>
      <c r="H40" s="48"/>
      <c r="I40" s="60"/>
      <c r="J40" s="48"/>
      <c r="K40" s="48"/>
      <c r="L40" s="51"/>
      <c r="M40" s="48" t="s">
        <v>43</v>
      </c>
      <c r="N40" s="48"/>
      <c r="O40" s="48"/>
      <c r="P40" s="48" t="s">
        <v>44</v>
      </c>
      <c r="Q40" s="48"/>
      <c r="R40" s="48"/>
      <c r="S40" s="48"/>
      <c r="T40" s="48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6"/>
      <c r="AK40" s="6"/>
      <c r="AL40" s="6"/>
      <c r="AM40" s="10"/>
    </row>
    <row r="41" spans="1:39" ht="12" customHeight="1">
      <c r="A41" s="4" t="s">
        <v>34</v>
      </c>
      <c r="B41" s="48"/>
      <c r="C41" s="48"/>
      <c r="D41" s="48"/>
      <c r="E41" s="48"/>
      <c r="F41" s="48"/>
      <c r="G41" s="60"/>
      <c r="H41" s="48"/>
      <c r="I41" s="60"/>
      <c r="J41" s="48"/>
      <c r="K41" s="48"/>
      <c r="L41" s="51"/>
      <c r="M41" s="48"/>
      <c r="N41" s="48"/>
      <c r="O41" s="48"/>
      <c r="P41" s="48"/>
      <c r="Q41" s="48"/>
      <c r="R41" s="48"/>
      <c r="S41" s="48"/>
      <c r="T41" s="48"/>
      <c r="U41" s="52"/>
      <c r="V41" s="58"/>
      <c r="W41" s="52"/>
      <c r="X41" s="52"/>
      <c r="Y41" s="52"/>
      <c r="Z41" s="58"/>
      <c r="AA41" s="52"/>
      <c r="AB41" s="52"/>
      <c r="AC41" s="52"/>
      <c r="AD41" s="52"/>
      <c r="AE41" s="52"/>
      <c r="AF41" s="52"/>
      <c r="AG41" s="52"/>
      <c r="AH41" s="52"/>
      <c r="AI41" s="52"/>
      <c r="AJ41" s="6"/>
      <c r="AK41" s="6"/>
      <c r="AL41" s="6"/>
      <c r="AM41" s="10"/>
    </row>
    <row r="42" spans="1:39" ht="12" customHeight="1">
      <c r="A42" s="64" t="e">
        <f>VLOOKUP(A40,A2:C34,B42,FALSE)</f>
        <v>#N/A</v>
      </c>
      <c r="B42" s="48">
        <f>IF(A44=TRUE,2,3)</f>
        <v>2</v>
      </c>
      <c r="C42" s="48"/>
      <c r="D42" s="5" t="s">
        <v>35</v>
      </c>
      <c r="E42" s="65" t="e">
        <f>VLOOKUP(B40,A2:E34,B42,FALSE)</f>
        <v>#N/A</v>
      </c>
      <c r="F42" s="48"/>
      <c r="G42" s="60"/>
      <c r="H42" s="48"/>
      <c r="I42" s="60"/>
      <c r="J42" s="48"/>
      <c r="K42" s="48"/>
      <c r="L42" s="51"/>
      <c r="M42" s="48"/>
      <c r="N42" s="48"/>
      <c r="O42" s="48"/>
      <c r="P42" s="48"/>
      <c r="Q42" s="48"/>
      <c r="R42" s="48"/>
      <c r="S42" s="48"/>
      <c r="T42" s="48"/>
      <c r="U42" s="52"/>
      <c r="V42" s="58" t="s">
        <v>60</v>
      </c>
      <c r="W42" s="52"/>
      <c r="X42" s="52"/>
      <c r="Y42" s="52"/>
      <c r="Z42" s="58" t="s">
        <v>61</v>
      </c>
      <c r="AA42" s="52"/>
      <c r="AB42" s="52"/>
      <c r="AC42" s="52"/>
      <c r="AD42" s="52"/>
      <c r="AE42" s="52"/>
      <c r="AF42" s="52"/>
      <c r="AG42" s="52"/>
      <c r="AH42" s="52"/>
      <c r="AI42" s="52"/>
      <c r="AJ42" s="6"/>
      <c r="AK42" s="6"/>
      <c r="AL42" s="6"/>
      <c r="AM42" s="10"/>
    </row>
    <row r="43" spans="1:39" ht="12" customHeight="1">
      <c r="A43" s="4" t="s">
        <v>14</v>
      </c>
      <c r="B43" s="48"/>
      <c r="C43" s="48"/>
      <c r="D43" s="48"/>
      <c r="E43" s="48"/>
      <c r="F43" s="48"/>
      <c r="G43" s="60"/>
      <c r="H43" s="48"/>
      <c r="I43" s="60"/>
      <c r="J43" s="48"/>
      <c r="K43" s="48"/>
      <c r="L43" s="51"/>
      <c r="M43" s="48"/>
      <c r="N43" s="48"/>
      <c r="O43" s="48"/>
      <c r="P43" s="48"/>
      <c r="Q43" s="48"/>
      <c r="R43" s="48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6"/>
      <c r="AK43" s="6"/>
      <c r="AL43" s="6"/>
      <c r="AM43" s="10"/>
    </row>
    <row r="44" spans="1:39" ht="12" customHeight="1">
      <c r="A44" s="62" t="b">
        <v>1</v>
      </c>
      <c r="B44" s="48"/>
      <c r="C44" s="48"/>
      <c r="D44" s="48"/>
      <c r="E44" s="48"/>
      <c r="F44" s="48"/>
      <c r="G44" s="60"/>
      <c r="H44" s="48"/>
      <c r="I44" s="60"/>
      <c r="J44" s="48"/>
      <c r="K44" s="48"/>
      <c r="L44" s="51"/>
      <c r="M44" s="48" t="s">
        <v>45</v>
      </c>
      <c r="N44" s="48"/>
      <c r="O44" s="48"/>
      <c r="P44" s="48"/>
      <c r="Q44" s="48"/>
      <c r="R44" s="48"/>
      <c r="S44" s="48"/>
      <c r="T44" s="48"/>
      <c r="U44" s="52"/>
      <c r="V44" s="58"/>
      <c r="W44" s="52"/>
      <c r="X44" s="52"/>
      <c r="Y44" s="52"/>
      <c r="Z44" s="58"/>
      <c r="AA44" s="52"/>
      <c r="AB44" s="52"/>
      <c r="AC44" s="52"/>
      <c r="AD44" s="52"/>
      <c r="AE44" s="52"/>
      <c r="AF44" s="52"/>
      <c r="AG44" s="52"/>
      <c r="AH44" s="52"/>
      <c r="AI44" s="52"/>
      <c r="AJ44" s="6"/>
      <c r="AK44" s="6"/>
      <c r="AL44" s="6"/>
      <c r="AM44" s="10"/>
    </row>
    <row r="45" spans="1:39" ht="12" customHeight="1">
      <c r="A45" s="4" t="s">
        <v>86</v>
      </c>
      <c r="B45" s="48"/>
      <c r="C45" s="5" t="s">
        <v>15</v>
      </c>
      <c r="D45" s="48"/>
      <c r="E45" s="48"/>
      <c r="F45" s="48"/>
      <c r="G45" s="60"/>
      <c r="H45" s="48"/>
      <c r="I45" s="60"/>
      <c r="J45" s="48"/>
      <c r="K45" s="48"/>
      <c r="L45" s="51"/>
      <c r="M45" s="48"/>
      <c r="N45" s="48"/>
      <c r="O45" s="48"/>
      <c r="P45" s="48"/>
      <c r="Q45" s="48"/>
      <c r="R45" s="48"/>
      <c r="S45" s="48"/>
      <c r="T45" s="48"/>
      <c r="U45" s="52"/>
      <c r="V45" s="58" t="s">
        <v>43</v>
      </c>
      <c r="W45" s="52"/>
      <c r="X45" s="52"/>
      <c r="Y45" s="52"/>
      <c r="Z45" s="58" t="s">
        <v>62</v>
      </c>
      <c r="AA45" s="52"/>
      <c r="AB45" s="52"/>
      <c r="AC45" s="52"/>
      <c r="AD45" s="52"/>
      <c r="AE45" s="52"/>
      <c r="AF45" s="52"/>
      <c r="AG45" s="52"/>
      <c r="AH45" s="52"/>
      <c r="AI45" s="52"/>
      <c r="AJ45" s="6"/>
      <c r="AK45" s="6"/>
      <c r="AL45" s="6"/>
      <c r="AM45" s="10"/>
    </row>
    <row r="46" spans="1:39" ht="12" customHeight="1">
      <c r="A46" s="62" t="s">
        <v>103</v>
      </c>
      <c r="B46" s="48" t="e">
        <f>A46*1</f>
        <v>#VALUE!</v>
      </c>
      <c r="C46" s="48" t="e">
        <f>VLOOKUP(B46,G3:H7,2,FALSE)</f>
        <v>#VALUE!</v>
      </c>
      <c r="D46" s="48"/>
      <c r="E46" s="48"/>
      <c r="F46" s="48"/>
      <c r="G46" s="60"/>
      <c r="H46" s="48"/>
      <c r="I46" s="60"/>
      <c r="J46" s="48"/>
      <c r="K46" s="48"/>
      <c r="L46" s="51"/>
      <c r="M46" s="48"/>
      <c r="N46" s="48"/>
      <c r="O46" s="48"/>
      <c r="P46" s="48"/>
      <c r="Q46" s="48"/>
      <c r="R46" s="48"/>
      <c r="S46" s="48"/>
      <c r="T46" s="48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6"/>
      <c r="AK46" s="6"/>
      <c r="AL46" s="6"/>
      <c r="AM46" s="10"/>
    </row>
    <row r="47" spans="1:39" ht="12" customHeight="1">
      <c r="A47" s="5" t="s">
        <v>87</v>
      </c>
      <c r="B47" s="48"/>
      <c r="C47" s="5" t="s">
        <v>15</v>
      </c>
      <c r="G47" s="60"/>
      <c r="H47" s="48"/>
      <c r="I47" s="60"/>
      <c r="J47" s="48"/>
      <c r="K47" s="48"/>
      <c r="L47" s="51"/>
      <c r="M47" s="48"/>
      <c r="N47" s="48"/>
      <c r="O47" s="48"/>
      <c r="P47" s="48"/>
      <c r="Q47" s="48"/>
      <c r="R47" s="48"/>
      <c r="S47" s="48"/>
      <c r="T47" s="48"/>
      <c r="U47" s="52"/>
      <c r="V47" s="58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6"/>
      <c r="AK47" s="6"/>
      <c r="AL47" s="6"/>
      <c r="AM47" s="10"/>
    </row>
    <row r="48" spans="1:39" ht="12" customHeight="1">
      <c r="A48" s="63" t="s">
        <v>103</v>
      </c>
      <c r="B48" s="48" t="e">
        <f>A48*1</f>
        <v>#VALUE!</v>
      </c>
      <c r="C48" s="48" t="e">
        <f>VLOOKUP(B48,I3:J7,2,FALSE)</f>
        <v>#VALUE!</v>
      </c>
      <c r="G48" s="60"/>
      <c r="H48" s="48"/>
      <c r="I48" s="60"/>
      <c r="J48" s="48"/>
      <c r="K48" s="48"/>
      <c r="L48" s="51"/>
      <c r="M48" s="48"/>
      <c r="N48" s="48"/>
      <c r="O48" s="48"/>
      <c r="P48" s="48"/>
      <c r="Q48" s="48"/>
      <c r="R48" s="48"/>
      <c r="S48" s="48"/>
      <c r="T48" s="48"/>
      <c r="U48" s="52"/>
      <c r="V48" s="58" t="s">
        <v>63</v>
      </c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6"/>
      <c r="AK48" s="6"/>
      <c r="AL48" s="6"/>
      <c r="AM48" s="10"/>
    </row>
    <row r="49" spans="1:39" ht="12" customHeight="1">
      <c r="A49" s="5" t="s">
        <v>92</v>
      </c>
      <c r="B49" s="48"/>
      <c r="C49" s="2" t="s">
        <v>15</v>
      </c>
      <c r="D49" s="48"/>
      <c r="E49" s="48"/>
      <c r="F49" s="48"/>
      <c r="G49" s="60"/>
      <c r="H49" s="48"/>
      <c r="I49" s="60"/>
      <c r="J49" s="48"/>
      <c r="K49" s="48"/>
      <c r="L49" s="51"/>
      <c r="M49" s="48"/>
      <c r="N49" s="48"/>
      <c r="O49" s="48"/>
      <c r="P49" s="48"/>
      <c r="Q49" s="48"/>
      <c r="R49" s="48"/>
      <c r="S49" s="48"/>
      <c r="T49" s="48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6"/>
      <c r="AK49" s="6"/>
      <c r="AL49" s="6"/>
      <c r="AM49" s="10"/>
    </row>
    <row r="50" spans="1:39" ht="12" customHeight="1" thickBot="1">
      <c r="A50" s="66" t="s">
        <v>103</v>
      </c>
      <c r="B50" s="67" t="e">
        <f>A50*1</f>
        <v>#VALUE!</v>
      </c>
      <c r="C50" s="67" t="e">
        <f>VLOOKUP(B50,K3:L7,2,FALSE)</f>
        <v>#VALUE!</v>
      </c>
      <c r="D50" s="67"/>
      <c r="E50" s="67"/>
      <c r="F50" s="67"/>
      <c r="G50" s="68"/>
      <c r="H50" s="67"/>
      <c r="I50" s="68"/>
      <c r="J50" s="67"/>
      <c r="K50" s="67"/>
      <c r="L50" s="69"/>
      <c r="M50" s="67"/>
      <c r="N50" s="67"/>
      <c r="O50" s="67"/>
      <c r="P50" s="67"/>
      <c r="Q50" s="67"/>
      <c r="R50" s="67"/>
      <c r="S50" s="67"/>
      <c r="T50" s="6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11"/>
      <c r="AK50" s="11"/>
      <c r="AL50" s="11"/>
      <c r="AM50" s="12"/>
    </row>
    <row r="51" spans="1:5" ht="12" customHeight="1" hidden="1">
      <c r="A51" s="2" t="s">
        <v>50</v>
      </c>
      <c r="E51" s="2" t="s">
        <v>51</v>
      </c>
    </row>
    <row r="52" spans="1:5" ht="12" customHeight="1" hidden="1">
      <c r="A52" s="73" t="e">
        <f>A42*C46*C48*C50</f>
        <v>#N/A</v>
      </c>
      <c r="D52" s="1"/>
      <c r="E52" s="73" t="e">
        <f>E42*C46*C48*C50</f>
        <v>#N/A</v>
      </c>
    </row>
    <row r="53" ht="12" customHeight="1" hidden="1"/>
    <row r="54" spans="1:3" ht="12" customHeight="1" hidden="1">
      <c r="A54" s="1" t="s">
        <v>37</v>
      </c>
      <c r="C54" s="1" t="s">
        <v>101</v>
      </c>
    </row>
    <row r="55" spans="1:3" ht="12" customHeight="1" hidden="1">
      <c r="A55" s="44" t="e">
        <f>VLOOKUP(A40,A2:E34,B42+2,FALSE)</f>
        <v>#N/A</v>
      </c>
      <c r="C55" s="44" t="e">
        <f>VLOOKUP(B40,A2:E34,B42+2,FALSE)</f>
        <v>#N/A</v>
      </c>
    </row>
    <row r="56" ht="12" customHeight="1" hidden="1"/>
    <row r="59" ht="12" customHeight="1" hidden="1">
      <c r="A59" s="1" t="s">
        <v>16</v>
      </c>
    </row>
    <row r="60" spans="1:2" ht="12" customHeight="1" hidden="1">
      <c r="A60" s="74" t="s">
        <v>103</v>
      </c>
      <c r="B60" s="72" t="e">
        <f>A60*1</f>
        <v>#VALUE!</v>
      </c>
    </row>
    <row r="61" ht="12" customHeight="1" hidden="1">
      <c r="A61" s="1" t="s">
        <v>17</v>
      </c>
    </row>
    <row r="62" spans="1:2" ht="12" customHeight="1" hidden="1">
      <c r="A62" s="74" t="s">
        <v>103</v>
      </c>
      <c r="B62" s="72" t="e">
        <f>A62*1</f>
        <v>#VALUE!</v>
      </c>
    </row>
    <row r="63" ht="12" customHeight="1" hidden="1">
      <c r="A63" s="1" t="s">
        <v>18</v>
      </c>
    </row>
    <row r="64" ht="12" customHeight="1" hidden="1">
      <c r="A64" s="73" t="e">
        <f>B60+B62</f>
        <v>#VALUE!</v>
      </c>
    </row>
    <row r="65" spans="1:4" ht="12" customHeight="1" hidden="1">
      <c r="A65" s="1" t="s">
        <v>104</v>
      </c>
      <c r="B65" s="1" t="s">
        <v>105</v>
      </c>
      <c r="D65" s="44" t="s">
        <v>81</v>
      </c>
    </row>
    <row r="66" spans="1:4" ht="12" customHeight="1" hidden="1">
      <c r="A66" s="73" t="e">
        <f>IF(B66&gt;B60,B60,B66)</f>
        <v>#VALUE!</v>
      </c>
      <c r="B66" s="44" t="e">
        <f>B60*B74/A64</f>
        <v>#VALUE!</v>
      </c>
      <c r="D66" s="44" t="e">
        <f>ROUND(A66*1,4)</f>
        <v>#VALUE!</v>
      </c>
    </row>
    <row r="67" spans="1:4" ht="12" customHeight="1" hidden="1">
      <c r="A67" s="1" t="s">
        <v>106</v>
      </c>
      <c r="B67" s="1" t="s">
        <v>107</v>
      </c>
      <c r="D67" s="44" t="s">
        <v>81</v>
      </c>
    </row>
    <row r="68" spans="1:4" ht="12" customHeight="1" hidden="1">
      <c r="A68" s="73" t="e">
        <f>IF(B68&gt;B62,B62,B68)</f>
        <v>#VALUE!</v>
      </c>
      <c r="B68" s="44" t="e">
        <f>B62*B76/A64</f>
        <v>#VALUE!</v>
      </c>
      <c r="D68" s="44" t="e">
        <f>ROUND(A68*1,4)</f>
        <v>#VALUE!</v>
      </c>
    </row>
    <row r="69" spans="1:5" ht="12" customHeight="1" hidden="1">
      <c r="A69" s="1" t="s">
        <v>19</v>
      </c>
      <c r="E69" s="44" t="s">
        <v>81</v>
      </c>
    </row>
    <row r="70" spans="1:5" ht="12" customHeight="1" hidden="1">
      <c r="A70" s="73" t="e">
        <f>B60-A66</f>
        <v>#VALUE!</v>
      </c>
      <c r="E70" s="44" t="e">
        <f>ROUND(A70*1,4)</f>
        <v>#VALUE!</v>
      </c>
    </row>
    <row r="71" spans="1:5" ht="12" customHeight="1" hidden="1">
      <c r="A71" s="1" t="s">
        <v>20</v>
      </c>
      <c r="E71" s="44" t="s">
        <v>81</v>
      </c>
    </row>
    <row r="72" spans="1:5" ht="12" customHeight="1" hidden="1">
      <c r="A72" s="73" t="e">
        <f>B62-A68</f>
        <v>#VALUE!</v>
      </c>
      <c r="E72" s="44" t="e">
        <f>ROUND(A72*1,4)</f>
        <v>#VALUE!</v>
      </c>
    </row>
    <row r="73" ht="12" customHeight="1" hidden="1">
      <c r="A73" s="1" t="s">
        <v>24</v>
      </c>
    </row>
    <row r="74" spans="1:2" ht="12" customHeight="1" hidden="1">
      <c r="A74" s="74" t="s">
        <v>103</v>
      </c>
      <c r="B74" s="44" t="e">
        <f>A74*1</f>
        <v>#VALUE!</v>
      </c>
    </row>
    <row r="75" ht="12" customHeight="1" hidden="1">
      <c r="A75" s="1" t="s">
        <v>25</v>
      </c>
    </row>
    <row r="76" spans="1:2" ht="12" customHeight="1" hidden="1">
      <c r="A76" s="74" t="s">
        <v>103</v>
      </c>
      <c r="B76" s="44" t="e">
        <f>A76*1</f>
        <v>#VALUE!</v>
      </c>
    </row>
    <row r="77" ht="12" customHeight="1" hidden="1">
      <c r="A77" s="1" t="s">
        <v>31</v>
      </c>
    </row>
    <row r="78" ht="12" customHeight="1" hidden="1">
      <c r="A78" s="73" t="e">
        <f>ROUND((A66/B74)*A52,2)</f>
        <v>#VALUE!</v>
      </c>
    </row>
    <row r="79" spans="1:9" ht="12" customHeight="1" hidden="1">
      <c r="A79" s="1" t="s">
        <v>32</v>
      </c>
      <c r="I79" s="14"/>
    </row>
    <row r="80" spans="1:9" ht="12" customHeight="1" hidden="1">
      <c r="A80" s="73" t="e">
        <f>ROUND((A68/B76)*E52,2)</f>
        <v>#VALUE!</v>
      </c>
      <c r="I80" s="14"/>
    </row>
    <row r="81" spans="1:3" ht="12" customHeight="1" hidden="1">
      <c r="A81" s="1" t="s">
        <v>98</v>
      </c>
      <c r="C81" s="1" t="s">
        <v>99</v>
      </c>
    </row>
    <row r="82" spans="1:3" ht="12" customHeight="1" hidden="1">
      <c r="A82" s="73" t="e">
        <f>ROUND(((A42*A55)/(B74))*E70,2)</f>
        <v>#N/A</v>
      </c>
      <c r="C82" s="73" t="e">
        <f>ROUND(((E42*C55)/(B76))*E72,2)</f>
        <v>#N/A</v>
      </c>
    </row>
    <row r="83" spans="1:3" ht="12" customHeight="1" hidden="1">
      <c r="A83" s="1" t="s">
        <v>39</v>
      </c>
      <c r="C83" s="1" t="s">
        <v>100</v>
      </c>
    </row>
    <row r="84" spans="1:3" ht="12" customHeight="1" hidden="1">
      <c r="A84" s="73" t="e">
        <f>ROUND(A82+A78,2)</f>
        <v>#N/A</v>
      </c>
      <c r="C84" s="75" t="e">
        <f>ROUND(A80+C82,2)</f>
        <v>#VALUE!</v>
      </c>
    </row>
    <row r="85" ht="12" customHeight="1" hidden="1">
      <c r="A85" s="1" t="s">
        <v>40</v>
      </c>
    </row>
    <row r="86" ht="12" customHeight="1" hidden="1">
      <c r="A86" s="75" t="e">
        <f>ROUND(A84+C84,2)</f>
        <v>#N/A</v>
      </c>
    </row>
    <row r="87" ht="12" customHeight="1" hidden="1"/>
  </sheetData>
  <sheetProtection/>
  <mergeCells count="1">
    <mergeCell ref="D1:E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Liitot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ysilaskuri</dc:title>
  <dc:subject/>
  <dc:creator>toivola</dc:creator>
  <cp:keywords/>
  <dc:description/>
  <cp:lastModifiedBy>Hietala Harri</cp:lastModifiedBy>
  <cp:lastPrinted>2010-12-21T06:58:56Z</cp:lastPrinted>
  <dcterms:created xsi:type="dcterms:W3CDTF">2010-12-17T08:35:40Z</dcterms:created>
  <dcterms:modified xsi:type="dcterms:W3CDTF">2023-05-03T12:55:10Z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DPEV73FZTK6W-62-199</vt:lpwstr>
  </property>
  <property fmtid="{D5CDD505-2E9C-101B-9397-08002B2CF9AE}" pid="3" name="_dlc_DocIdItemGuid">
    <vt:lpwstr>f5885f7f-b53d-4cf3-8375-bfafdb48f6fd</vt:lpwstr>
  </property>
  <property fmtid="{D5CDD505-2E9C-101B-9397-08002B2CF9AE}" pid="4" name="_dlc_DocIdUrl">
    <vt:lpwstr>https://sivistystyonantajat.sharepoint.com/sites/dokumentit/Tyomarkkinat/Oppilaitokset/_layouts/15/DocIdRedir.aspx?ID=DPEV73FZTK6W-62-199, DPEV73FZTK6W-62-199</vt:lpwstr>
  </property>
  <property fmtid="{D5CDD505-2E9C-101B-9397-08002B2CF9AE}" pid="5" name="Tyyppi">
    <vt:lpwstr>135;#Laskuri|949743f0-8402-415c-a403-5c47c9053e38</vt:lpwstr>
  </property>
  <property fmtid="{D5CDD505-2E9C-101B-9397-08002B2CF9AE}" pid="6" name="Aihe:">
    <vt:lpwstr>80;#Oppilaitos TES|def260b0-5cac-44ca-8a31-dc81c7c4e57c</vt:lpwstr>
  </property>
  <property fmtid="{D5CDD505-2E9C-101B-9397-08002B2CF9AE}" pid="7" name="Osapuoli">
    <vt:lpwstr/>
  </property>
  <property fmtid="{D5CDD505-2E9C-101B-9397-08002B2CF9AE}" pid="8" name="Ajankohta:0">
    <vt:lpwstr>190;#2016|eb88e5ba-0425-4f64-be1b-c78769678776</vt:lpwstr>
  </property>
  <property fmtid="{D5CDD505-2E9C-101B-9397-08002B2CF9AE}" pid="9" name="jb8652059ac94d01b9c8bcc65bd20247">
    <vt:lpwstr/>
  </property>
  <property fmtid="{D5CDD505-2E9C-101B-9397-08002B2CF9AE}" pid="10" name="b137ac6594c3463ba9548231d6494ad5">
    <vt:lpwstr>2016|eb88e5ba-0425-4f64-be1b-c78769678776</vt:lpwstr>
  </property>
  <property fmtid="{D5CDD505-2E9C-101B-9397-08002B2CF9AE}" pid="11" name="ebf13724174645028284270c0eebd62e">
    <vt:lpwstr>Oppilaitos TES|def260b0-5cac-44ca-8a31-dc81c7c4e57c</vt:lpwstr>
  </property>
  <property fmtid="{D5CDD505-2E9C-101B-9397-08002B2CF9AE}" pid="12" name="a5090dcc69ea4cfdbe79111d7c902b2e">
    <vt:lpwstr>Laskuri|949743f0-8402-415c-a403-5c47c9053e38</vt:lpwstr>
  </property>
  <property fmtid="{D5CDD505-2E9C-101B-9397-08002B2CF9AE}" pid="13" name="TaxCatchAll">
    <vt:lpwstr>80;#;#135;#;#190;#</vt:lpwstr>
  </property>
  <property fmtid="{D5CDD505-2E9C-101B-9397-08002B2CF9AE}" pid="14" name="lcf76f155ced4ddcb4097134ff3c332f">
    <vt:lpwstr/>
  </property>
</Properties>
</file>